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3448867F-C9F0-4576-B09B-E78118960AA5}" xr6:coauthVersionLast="47" xr6:coauthVersionMax="47" xr10:uidLastSave="{00000000-0000-0000-0000-000000000000}"/>
  <bookViews>
    <workbookView xWindow="-120" yWindow="-120" windowWidth="29040" windowHeight="15840" activeTab="3" xr2:uid="{0997056E-72B7-4668-9232-7594B3306523}"/>
  </bookViews>
  <sheets>
    <sheet name="F6A" sheetId="7" r:id="rId1"/>
    <sheet name="F6B" sheetId="8" r:id="rId2"/>
    <sheet name="F6C" sheetId="9" r:id="rId3"/>
    <sheet name="F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C31" i="8" s="1"/>
  <c r="D9" i="8"/>
  <c r="D31" i="8" s="1"/>
  <c r="E9" i="8"/>
  <c r="E31" i="8" s="1"/>
  <c r="F9" i="8"/>
  <c r="G9" i="8"/>
  <c r="B9" i="8"/>
  <c r="F31" i="8"/>
  <c r="G31" i="8"/>
  <c r="B21" i="8"/>
  <c r="C21" i="8"/>
  <c r="D21" i="8"/>
  <c r="E21" i="8"/>
  <c r="F21" i="8"/>
  <c r="G21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76" i="7"/>
  <c r="G73" i="7"/>
  <c r="G74" i="7"/>
  <c r="G71" i="7" s="1"/>
  <c r="G72" i="7"/>
  <c r="G64" i="7"/>
  <c r="G65" i="7"/>
  <c r="G66" i="7"/>
  <c r="G67" i="7"/>
  <c r="G68" i="7"/>
  <c r="G69" i="7"/>
  <c r="G63" i="7"/>
  <c r="G62" i="7" s="1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9" i="9" l="1"/>
  <c r="C9" i="7"/>
  <c r="C43" i="9"/>
  <c r="C77" i="9" s="1"/>
  <c r="B43" i="9"/>
  <c r="D9" i="9"/>
  <c r="E9" i="9"/>
  <c r="G9" i="9"/>
  <c r="B9" i="9"/>
  <c r="D43" i="9"/>
  <c r="E43" i="9"/>
  <c r="G43" i="9"/>
  <c r="G77" i="9" s="1"/>
  <c r="B31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F43" i="9"/>
  <c r="F9" i="9"/>
  <c r="G103" i="7"/>
  <c r="G85" i="7"/>
  <c r="G48" i="7"/>
  <c r="G10" i="7"/>
  <c r="F9" i="7"/>
  <c r="F159" i="7" s="1"/>
  <c r="D9" i="7"/>
  <c r="D77" i="9" l="1"/>
  <c r="E77" i="9"/>
  <c r="C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<sst xmlns="http://schemas.openxmlformats.org/spreadsheetml/2006/main" count="496" uniqueCount="294">
  <si>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</si>
  <si>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</si>
  <si>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</si>
  <si>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</si>
  <si>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</si>
  <si>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</si>
  <si>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</si>
  <si>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</si>
  <si>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</si>
  <si>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</si>
  <si>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</si>
  <si>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</si>
  <si>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</si>
  <si>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</si>
  <si>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</si>
  <si>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</si>
  <si>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</si>
  <si>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</si>
  <si>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</si>
  <si>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</si>
  <si>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</si>
  <si>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</si>
  <si>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</si>
  <si>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</si>
  <si>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</si>
  <si>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</si>
  <si>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</si>
  <si>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</si>
  <si>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</si>
  <si>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</si>
  <si>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</si>
  <si>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</si>
  <si>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</si>
  <si>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</si>
  <si>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</si>
  <si>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</si>
  <si>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</si>
  <si>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</si>
  <si>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</si>
  <si>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</si>
  <si>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</si>
  <si>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</si>
  <si>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</si>
  <si>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</si>
  <si>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</si>
  <si>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</si>
  <si>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</si>
  <si>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</si>
  <si>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</si>
  <si>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</si>
  <si>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</si>
  <si>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</si>
  <si>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</si>
  <si>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</si>
  <si>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</si>
  <si>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</si>
  <si>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</si>
  <si>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</si>
  <si>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</si>
  <si>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</si>
  <si>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</si>
  <si>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</si>
  <si>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</si>
  <si>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</si>
  <si>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</si>
  <si>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</si>
  <si>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</si>
  <si>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</si>
  <si>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</si>
  <si>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</si>
  <si>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</si>
  <si>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</si>
  <si>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</si>
  <si>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</si>
  <si>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</si>
  <si>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</si>
  <si>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</si>
  <si>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</si>
  <si>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</si>
  <si>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</si>
  <si>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</si>
  <si>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</si>
  <si>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</si>
  <si>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</si>
  <si>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</si>
  <si>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</si>
  <si>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</si>
  <si>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</si>
  <si>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</si>
  <si>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</si>
  <si>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</si>
  <si>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</si>
  <si>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</si>
  <si>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</si>
  <si>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</si>
  <si>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</si>
  <si>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</si>
  <si>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</si>
  <si>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</si>
  <si>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</si>
  <si>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</si>
  <si>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</si>
  <si>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</si>
  <si>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</si>
  <si>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</si>
  <si>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</si>
  <si>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</si>
  <si>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</si>
  <si>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</si>
  <si>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</si>
  <si>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</si>
  <si>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</si>
  <si>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</si>
  <si>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</si>
  <si>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</si>
  <si>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</si>
  <si>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</si>
  <si>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</si>
  <si>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</si>
  <si>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</si>
  <si>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</si>
  <si>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</si>
  <si>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</si>
  <si>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</si>
  <si>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</si>
  <si>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</si>
  <si>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</si>
  <si>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</si>
  <si>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</si>
  <si>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</si>
  <si>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</si>
  <si>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</si>
  <si>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</si>
  <si>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</si>
  <si>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</si>
  <si>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</si>
  <si>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</si>
  <si>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</si>
  <si>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</si>
  <si>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</si>
  <si>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</si>
  <si>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</si>
  <si>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</si>
  <si>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</si>
  <si>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</si>
  <si>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</si>
  <si>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</si>
  <si>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</si>
  <si>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</si>
  <si>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</si>
  <si>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</si>
  <si>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</si>
  <si>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</si>
  <si>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</si>
  <si>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</si>
  <si>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</si>
  <si>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</si>
  <si>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</si>
  <si>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</si>
  <si>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</si>
  <si>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</si>
  <si>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</si>
  <si>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</si>
  <si>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</si>
  <si>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</si>
  <si>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</si>
  <si>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</si>
  <si>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</si>
  <si>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</si>
  <si>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</si>
  <si>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</si>
  <si>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</si>
  <si>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</si>
  <si>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</si>
  <si>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</si>
  <si>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</si>
  <si>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</si>
  <si>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</si>
  <si>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</si>
  <si>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</si>
  <si>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</si>
  <si>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</si>
  <si>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</si>
  <si>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</si>
  <si>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</si>
  <si>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</si>
  <si>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</si>
  <si>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</si>
  <si>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</si>
  <si>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</si>
  <si>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</si>
  <si>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</si>
  <si>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</si>
  <si>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</si>
  <si>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</si>
  <si>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</si>
  <si>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</si>
  <si>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</si>
  <si>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</si>
  <si>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</si>
  <si>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</si>
  <si>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</si>
  <si>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</si>
  <si>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</si>
  <si>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</si>
  <si>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</si>
  <si>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</si>
  <si>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</si>
  <si>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</si>
  <si>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</si>
  <si>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</si>
  <si>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</si>
  <si>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</si>
  <si>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</si>
  <si>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</si>
  <si>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</si>
  <si>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</si>
  <si>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</si>
  <si>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</si>
  <si>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</si>
  <si>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</si>
  <si>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</si>
  <si>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</si>
  <si>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</si>
  <si>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</si>
  <si>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</si>
  <si>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</si>
  <si>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</si>
  <si>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</si>
  <si>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</si>
  <si>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</si>
  <si>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</si>
  <si>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</si>
  <si>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</si>
  <si>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</si>
  <si>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</si>
  <si>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</si>
  <si>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</si>
  <si>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</si>
  <si>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</si>
  <si>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</si>
  <si>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</si>
  <si>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</si>
  <si>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</si>
  <si>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</si>
  <si>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</si>
  <si>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</si>
  <si>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</si>
  <si>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</si>
  <si>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</si>
  <si>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</si>
  <si>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</si>
  <si>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</si>
  <si>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</si>
  <si>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</si>
  <si>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</si>
  <si>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</si>
  <si>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</si>
  <si>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</si>
  <si>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</si>
  <si>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</si>
  <si>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</si>
  <si>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</si>
  <si>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</si>
  <si>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</si>
  <si>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</si>
  <si>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</si>
  <si>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</si>
  <si>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</si>
  <si>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</si>
  <si>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</si>
  <si>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</si>
  <si>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</si>
  <si>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</si>
  <si>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</si>
  <si>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</si>
  <si>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</si>
  <si>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</si>
  <si>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</si>
  <si>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</si>
  <si>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</si>
  <si>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</si>
  <si>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31120M26A010100 GERENCIA GENERAL</t>
  </si>
  <si>
    <t>31120M26A010200 GERENCIA ADMINISTRATIVA</t>
  </si>
  <si>
    <t>31120M26A010300 GERENCIA AGUA POTABLE</t>
  </si>
  <si>
    <t>31120M26A010400 GERENCIA INGENIERIA Y PROYECTOS</t>
  </si>
  <si>
    <t>31120M26A010500 GERENCIA COMERCIAL</t>
  </si>
  <si>
    <t>31120M26A010600 GERENCIA JURIDICO</t>
  </si>
  <si>
    <t>31120M26A010700 GERENCIA CALIDAD DEL AGUA</t>
  </si>
  <si>
    <t>31120M26A010800 PTAR</t>
  </si>
  <si>
    <t>31120M26A010900 GERENCIA ALCANTARILLADO</t>
  </si>
  <si>
    <t>31120M26A011000 GERENCIA MANTENIMIENTO</t>
  </si>
  <si>
    <t>Comité Municipal de Agua Potable y Alcantarillado de Salamanca, Guanajuato.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</si>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</sst>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13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2984500</xdr:colOff>
      <xdr:row>2</xdr:row>
      <xdr:rowOff>12700</xdr:rowOff>
    </xdr:from>
    <xdr:to>
      <xdr:col>0</xdr:col>
      <xdr:colOff>3508801</xdr:colOff>
      <xdr:row>4</xdr:row>
      <xdr:rowOff>156001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C0111-16B1-439E-A5DB-B3AF36995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4500" y="723900"/>
          <a:ext cx="524301" cy="524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2</xdr:row>
      <xdr:rowOff>38100</xdr:rowOff>
    </xdr:from>
    <xdr:to>
      <xdr:col>0</xdr:col>
      <xdr:colOff>1857801</xdr:colOff>
      <xdr:row>4</xdr:row>
      <xdr:rowOff>181401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B26AC-23E7-4FD1-9E76-3DA969C87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749300"/>
          <a:ext cx="524301" cy="524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2501900</xdr:colOff>
      <xdr:row>2</xdr:row>
      <xdr:rowOff>25400</xdr:rowOff>
    </xdr:from>
    <xdr:to>
      <xdr:col>0</xdr:col>
      <xdr:colOff>3026201</xdr:colOff>
      <xdr:row>4</xdr:row>
      <xdr:rowOff>168701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9538E-5AC1-4799-A3A6-21075638B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900" y="736600"/>
          <a:ext cx="524301" cy="524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2044700</xdr:colOff>
      <xdr:row>2</xdr:row>
      <xdr:rowOff>25400</xdr:rowOff>
    </xdr:from>
    <xdr:to>
      <xdr:col>0</xdr:col>
      <xdr:colOff>2569001</xdr:colOff>
      <xdr:row>4</xdr:row>
      <xdr:rowOff>168701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9BC66-387B-46A8-A024-BE50BF0A9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4700" y="7366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5" sqref="A5:G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13" t="s">
        <v>19</v>
      </c>
      <c r="B1" s="97"/>
      <c r="C1" s="97"/>
      <c r="D1" s="97"/>
      <c r="E1" s="97"/>
      <c r="F1" s="97"/>
      <c r="G1" s="98"/>
    </row>
    <row r="2" spans="1:7" x14ac:dyDescent="0.25">
      <c r="A2" s="99" t="s">
        <v>292</v>
      </c>
      <c r="B2" s="100"/>
      <c r="C2" s="100"/>
      <c r="D2" s="100"/>
      <c r="E2" s="100"/>
      <c r="F2" s="100"/>
      <c r="G2" s="101"/>
    </row>
    <row r="3" spans="1:7" x14ac:dyDescent="0.25">
      <c r="A3" s="76" t="s">
        <v>20</v>
      </c>
      <c r="B3" s="76"/>
      <c r="C3" s="76"/>
      <c r="D3" s="76"/>
      <c r="E3" s="76"/>
      <c r="F3" s="76"/>
      <c r="G3" s="76"/>
    </row>
    <row r="4" spans="1:7" x14ac:dyDescent="0.25">
      <c r="A4" s="76" t="s">
        <v>21</v>
      </c>
      <c r="B4" s="76"/>
      <c r="C4" s="76"/>
      <c r="D4" s="76"/>
      <c r="E4" s="76"/>
      <c r="F4" s="76"/>
      <c r="G4" s="76"/>
    </row>
    <row r="5" spans="1:7" x14ac:dyDescent="0.25">
      <c r="A5" s="102" t="s">
        <v>293</v>
      </c>
      <c r="B5" s="103"/>
      <c r="C5" s="103"/>
      <c r="D5" s="103"/>
      <c r="E5" s="103"/>
      <c r="F5" s="103"/>
      <c r="G5" s="104"/>
    </row>
    <row r="6" spans="1:7" x14ac:dyDescent="0.25">
      <c r="A6" s="77" t="s">
        <v>0</v>
      </c>
      <c r="B6" s="77"/>
      <c r="C6" s="77"/>
      <c r="D6" s="77"/>
      <c r="E6" s="77"/>
      <c r="F6" s="77"/>
      <c r="G6" s="77"/>
    </row>
    <row r="7" spans="1:7" x14ac:dyDescent="0.25">
      <c r="A7" s="111" t="s">
        <v>1</v>
      </c>
      <c r="B7" s="111" t="s">
        <v>22</v>
      </c>
      <c r="C7" s="111"/>
      <c r="D7" s="111"/>
      <c r="E7" s="111"/>
      <c r="F7" s="111"/>
      <c r="G7" s="112" t="s">
        <v>23</v>
      </c>
    </row>
    <row r="8" spans="1:7" ht="30" x14ac:dyDescent="0.25">
      <c r="A8" s="111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111"/>
    </row>
    <row r="9" spans="1:7" x14ac:dyDescent="0.25">
      <c r="A9" s="8" t="s">
        <v>28</v>
      </c>
      <c r="B9" s="53">
        <f t="shared" ref="B9:G9" si="0">SUM(B10,B18,B28,B38,B48,B58,B62,B71,B75)</f>
        <v>290247611.93000001</v>
      </c>
      <c r="C9" s="53">
        <f t="shared" si="0"/>
        <v>178452461.19</v>
      </c>
      <c r="D9" s="53">
        <f t="shared" si="0"/>
        <v>468700073.12</v>
      </c>
      <c r="E9" s="53">
        <f t="shared" si="0"/>
        <v>129266151.12999998</v>
      </c>
      <c r="F9" s="53">
        <f t="shared" si="0"/>
        <v>124077177.58999999</v>
      </c>
      <c r="G9" s="53">
        <f t="shared" si="0"/>
        <v>339433921.98999995</v>
      </c>
    </row>
    <row r="10" spans="1:7" x14ac:dyDescent="0.25">
      <c r="A10" s="54" t="s">
        <v>29</v>
      </c>
      <c r="B10" s="53">
        <f t="shared" ref="B10:G10" si="1">SUM(B11:B17)</f>
        <v>120507832.81</v>
      </c>
      <c r="C10" s="53">
        <f t="shared" si="1"/>
        <v>1.3960743672214448E-10</v>
      </c>
      <c r="D10" s="53">
        <f t="shared" si="1"/>
        <v>120507832.81</v>
      </c>
      <c r="E10" s="53">
        <f t="shared" si="1"/>
        <v>52111784.269999996</v>
      </c>
      <c r="F10" s="53">
        <f t="shared" si="1"/>
        <v>52111784.269999996</v>
      </c>
      <c r="G10" s="53">
        <f t="shared" si="1"/>
        <v>68396048.540000007</v>
      </c>
    </row>
    <row r="11" spans="1:7" x14ac:dyDescent="0.25">
      <c r="A11" s="55" t="s">
        <v>30</v>
      </c>
      <c r="B11" s="90">
        <v>65018394.020000003</v>
      </c>
      <c r="C11" s="90">
        <v>901791.75</v>
      </c>
      <c r="D11" s="89">
        <v>65920185.770000003</v>
      </c>
      <c r="E11" s="90">
        <v>29711801.780000001</v>
      </c>
      <c r="F11" s="90">
        <v>29711801.780000001</v>
      </c>
      <c r="G11" s="89">
        <v>36208383.990000002</v>
      </c>
    </row>
    <row r="12" spans="1:7" x14ac:dyDescent="0.25">
      <c r="A12" s="55" t="s">
        <v>31</v>
      </c>
      <c r="B12" s="90">
        <v>108000</v>
      </c>
      <c r="C12" s="90">
        <v>350000</v>
      </c>
      <c r="D12" s="89">
        <v>458000</v>
      </c>
      <c r="E12" s="90">
        <v>150157.82999999999</v>
      </c>
      <c r="F12" s="90">
        <v>150157.82999999999</v>
      </c>
      <c r="G12" s="89">
        <v>307842.17000000004</v>
      </c>
    </row>
    <row r="13" spans="1:7" x14ac:dyDescent="0.25">
      <c r="A13" s="55" t="s">
        <v>32</v>
      </c>
      <c r="B13" s="90">
        <v>13164122.689999999</v>
      </c>
      <c r="C13" s="90">
        <v>-5430.64</v>
      </c>
      <c r="D13" s="89">
        <v>13158692.049999999</v>
      </c>
      <c r="E13" s="90">
        <v>3228540.31</v>
      </c>
      <c r="F13" s="90">
        <v>3228540.31</v>
      </c>
      <c r="G13" s="89">
        <v>9930151.7399999984</v>
      </c>
    </row>
    <row r="14" spans="1:7" x14ac:dyDescent="0.25">
      <c r="A14" s="55" t="s">
        <v>33</v>
      </c>
      <c r="B14" s="90">
        <v>22409675.329999998</v>
      </c>
      <c r="C14" s="90">
        <v>-1249990.71</v>
      </c>
      <c r="D14" s="89">
        <v>21159684.619999997</v>
      </c>
      <c r="E14" s="90">
        <v>8607482.2799999993</v>
      </c>
      <c r="F14" s="90">
        <v>8607482.2799999993</v>
      </c>
      <c r="G14" s="89">
        <v>12552202.339999998</v>
      </c>
    </row>
    <row r="15" spans="1:7" x14ac:dyDescent="0.25">
      <c r="A15" s="55" t="s">
        <v>34</v>
      </c>
      <c r="B15" s="90">
        <v>19632640.77</v>
      </c>
      <c r="C15" s="90">
        <v>3629.6</v>
      </c>
      <c r="D15" s="89">
        <v>19636270.370000001</v>
      </c>
      <c r="E15" s="90">
        <v>10413802.07</v>
      </c>
      <c r="F15" s="90">
        <v>10413802.07</v>
      </c>
      <c r="G15" s="89">
        <v>9222468.3000000007</v>
      </c>
    </row>
    <row r="16" spans="1:7" x14ac:dyDescent="0.25">
      <c r="A16" s="55" t="s">
        <v>35</v>
      </c>
      <c r="B16" s="90">
        <v>175000</v>
      </c>
      <c r="C16" s="90">
        <v>0</v>
      </c>
      <c r="D16" s="89">
        <v>175000</v>
      </c>
      <c r="E16" s="90">
        <v>0</v>
      </c>
      <c r="F16" s="90">
        <v>0</v>
      </c>
      <c r="G16" s="89">
        <v>175000</v>
      </c>
    </row>
    <row r="17" spans="1:7" x14ac:dyDescent="0.25">
      <c r="A17" s="55" t="s">
        <v>36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</row>
    <row r="18" spans="1:7" x14ac:dyDescent="0.25">
      <c r="A18" s="54" t="s">
        <v>37</v>
      </c>
      <c r="B18" s="53">
        <f t="shared" ref="B18:G18" si="2">SUM(B19:B27)</f>
        <v>47260580</v>
      </c>
      <c r="C18" s="53">
        <f t="shared" si="2"/>
        <v>25599503.810000002</v>
      </c>
      <c r="D18" s="53">
        <f t="shared" si="2"/>
        <v>72860083.810000002</v>
      </c>
      <c r="E18" s="53">
        <f t="shared" si="2"/>
        <v>14891014.949999997</v>
      </c>
      <c r="F18" s="53">
        <f t="shared" si="2"/>
        <v>12336779.66</v>
      </c>
      <c r="G18" s="53">
        <f t="shared" si="2"/>
        <v>57969068.859999999</v>
      </c>
    </row>
    <row r="19" spans="1:7" x14ac:dyDescent="0.25">
      <c r="A19" s="55" t="s">
        <v>38</v>
      </c>
      <c r="B19" s="90">
        <v>3496650</v>
      </c>
      <c r="C19" s="90">
        <v>100800</v>
      </c>
      <c r="D19" s="89">
        <v>3597450</v>
      </c>
      <c r="E19" s="90">
        <v>1063342.25</v>
      </c>
      <c r="F19" s="90">
        <v>1063342.25</v>
      </c>
      <c r="G19" s="89">
        <v>2534107.75</v>
      </c>
    </row>
    <row r="20" spans="1:7" x14ac:dyDescent="0.25">
      <c r="A20" s="55" t="s">
        <v>39</v>
      </c>
      <c r="B20" s="90">
        <v>315000</v>
      </c>
      <c r="C20" s="90">
        <v>0</v>
      </c>
      <c r="D20" s="89">
        <v>315000</v>
      </c>
      <c r="E20" s="90">
        <v>121179.71</v>
      </c>
      <c r="F20" s="90">
        <v>126804.25</v>
      </c>
      <c r="G20" s="89">
        <v>193820.28999999998</v>
      </c>
    </row>
    <row r="21" spans="1:7" x14ac:dyDescent="0.25">
      <c r="A21" s="55" t="s">
        <v>40</v>
      </c>
      <c r="B21" s="90">
        <v>363000</v>
      </c>
      <c r="C21" s="90">
        <v>0</v>
      </c>
      <c r="D21" s="89">
        <v>363000</v>
      </c>
      <c r="E21" s="90">
        <v>6436.89</v>
      </c>
      <c r="F21" s="90">
        <v>6436.89</v>
      </c>
      <c r="G21" s="89">
        <v>356563.11</v>
      </c>
    </row>
    <row r="22" spans="1:7" x14ac:dyDescent="0.25">
      <c r="A22" s="55" t="s">
        <v>41</v>
      </c>
      <c r="B22" s="90">
        <v>22433000</v>
      </c>
      <c r="C22" s="90">
        <v>21122470.140000001</v>
      </c>
      <c r="D22" s="89">
        <v>43555470.140000001</v>
      </c>
      <c r="E22" s="90">
        <v>9179199.0299999993</v>
      </c>
      <c r="F22" s="90">
        <v>6892995</v>
      </c>
      <c r="G22" s="89">
        <v>34376271.109999999</v>
      </c>
    </row>
    <row r="23" spans="1:7" x14ac:dyDescent="0.25">
      <c r="A23" s="55" t="s">
        <v>42</v>
      </c>
      <c r="B23" s="90">
        <v>2775550</v>
      </c>
      <c r="C23" s="90">
        <v>203424.8</v>
      </c>
      <c r="D23" s="89">
        <v>2978974.8</v>
      </c>
      <c r="E23" s="90">
        <v>456231.94</v>
      </c>
      <c r="F23" s="90">
        <v>313328.24</v>
      </c>
      <c r="G23" s="89">
        <v>2522742.86</v>
      </c>
    </row>
    <row r="24" spans="1:7" x14ac:dyDescent="0.25">
      <c r="A24" s="55" t="s">
        <v>43</v>
      </c>
      <c r="B24" s="90">
        <v>7145000</v>
      </c>
      <c r="C24" s="90">
        <v>4691575.12</v>
      </c>
      <c r="D24" s="89">
        <v>11836575.120000001</v>
      </c>
      <c r="E24" s="90">
        <v>3076880.35</v>
      </c>
      <c r="F24" s="90">
        <v>3064096.71</v>
      </c>
      <c r="G24" s="89">
        <v>8759694.7700000014</v>
      </c>
    </row>
    <row r="25" spans="1:7" x14ac:dyDescent="0.25">
      <c r="A25" s="55" t="s">
        <v>44</v>
      </c>
      <c r="B25" s="90">
        <v>3566280</v>
      </c>
      <c r="C25" s="90">
        <v>0</v>
      </c>
      <c r="D25" s="89">
        <v>3566280</v>
      </c>
      <c r="E25" s="90">
        <v>42153.279999999999</v>
      </c>
      <c r="F25" s="90">
        <v>42153.279999999999</v>
      </c>
      <c r="G25" s="89">
        <v>3524126.7200000002</v>
      </c>
    </row>
    <row r="26" spans="1:7" x14ac:dyDescent="0.25">
      <c r="A26" s="55" t="s">
        <v>45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</row>
    <row r="27" spans="1:7" x14ac:dyDescent="0.25">
      <c r="A27" s="55" t="s">
        <v>46</v>
      </c>
      <c r="B27" s="90">
        <v>7166100</v>
      </c>
      <c r="C27" s="90">
        <v>-518766.25</v>
      </c>
      <c r="D27" s="89">
        <v>6647333.75</v>
      </c>
      <c r="E27" s="90">
        <v>945591.5</v>
      </c>
      <c r="F27" s="90">
        <v>827623.04</v>
      </c>
      <c r="G27" s="89">
        <v>5701742.25</v>
      </c>
    </row>
    <row r="28" spans="1:7" x14ac:dyDescent="0.25">
      <c r="A28" s="54" t="s">
        <v>47</v>
      </c>
      <c r="B28" s="53">
        <f t="shared" ref="B28:G28" si="3">SUM(B29:B37)</f>
        <v>97770392.299999997</v>
      </c>
      <c r="C28" s="53">
        <f t="shared" si="3"/>
        <v>-2975857.870000001</v>
      </c>
      <c r="D28" s="53">
        <f t="shared" si="3"/>
        <v>94794534.429999992</v>
      </c>
      <c r="E28" s="53">
        <f t="shared" si="3"/>
        <v>34158839.829999998</v>
      </c>
      <c r="F28" s="53">
        <f t="shared" si="3"/>
        <v>31776458.829999998</v>
      </c>
      <c r="G28" s="53">
        <f t="shared" si="3"/>
        <v>60635694.599999994</v>
      </c>
    </row>
    <row r="29" spans="1:7" x14ac:dyDescent="0.25">
      <c r="A29" s="55" t="s">
        <v>48</v>
      </c>
      <c r="B29" s="90">
        <v>46024000</v>
      </c>
      <c r="C29" s="90">
        <v>-12482419.48</v>
      </c>
      <c r="D29" s="89">
        <v>33541580.52</v>
      </c>
      <c r="E29" s="90">
        <v>15735214.550000001</v>
      </c>
      <c r="F29" s="90">
        <v>15735214.550000001</v>
      </c>
      <c r="G29" s="89">
        <v>17806365.969999999</v>
      </c>
    </row>
    <row r="30" spans="1:7" x14ac:dyDescent="0.25">
      <c r="A30" s="55" t="s">
        <v>49</v>
      </c>
      <c r="B30" s="90">
        <v>1876000</v>
      </c>
      <c r="C30" s="90">
        <v>58800</v>
      </c>
      <c r="D30" s="89">
        <v>1934800</v>
      </c>
      <c r="E30" s="90">
        <v>556047.72</v>
      </c>
      <c r="F30" s="90">
        <v>556047.72</v>
      </c>
      <c r="G30" s="89">
        <v>1378752.28</v>
      </c>
    </row>
    <row r="31" spans="1:7" x14ac:dyDescent="0.25">
      <c r="A31" s="55" t="s">
        <v>50</v>
      </c>
      <c r="B31" s="90">
        <v>12445000</v>
      </c>
      <c r="C31" s="90">
        <v>1522460.75</v>
      </c>
      <c r="D31" s="89">
        <v>13967460.75</v>
      </c>
      <c r="E31" s="90">
        <v>5181419.7699999996</v>
      </c>
      <c r="F31" s="90">
        <v>5181419.7699999996</v>
      </c>
      <c r="G31" s="89">
        <v>8786040.9800000004</v>
      </c>
    </row>
    <row r="32" spans="1:7" x14ac:dyDescent="0.25">
      <c r="A32" s="55" t="s">
        <v>51</v>
      </c>
      <c r="B32" s="90">
        <v>3425500</v>
      </c>
      <c r="C32" s="90">
        <v>0</v>
      </c>
      <c r="D32" s="89">
        <v>3425500</v>
      </c>
      <c r="E32" s="90">
        <v>1060291.51</v>
      </c>
      <c r="F32" s="90">
        <v>1061225.51</v>
      </c>
      <c r="G32" s="89">
        <v>2365208.4900000002</v>
      </c>
    </row>
    <row r="33" spans="1:7" ht="14.45" customHeight="1" x14ac:dyDescent="0.25">
      <c r="A33" s="55" t="s">
        <v>52</v>
      </c>
      <c r="B33" s="90">
        <v>12567000</v>
      </c>
      <c r="C33" s="90">
        <v>3980682.86</v>
      </c>
      <c r="D33" s="89">
        <v>16547682.859999999</v>
      </c>
      <c r="E33" s="90">
        <v>3607534</v>
      </c>
      <c r="F33" s="90">
        <v>3607534</v>
      </c>
      <c r="G33" s="89">
        <v>12940148.859999999</v>
      </c>
    </row>
    <row r="34" spans="1:7" ht="14.45" customHeight="1" x14ac:dyDescent="0.25">
      <c r="A34" s="55" t="s">
        <v>53</v>
      </c>
      <c r="B34" s="90">
        <v>2867000</v>
      </c>
      <c r="C34" s="90">
        <v>2299218</v>
      </c>
      <c r="D34" s="89">
        <v>5166218</v>
      </c>
      <c r="E34" s="90">
        <v>1759533.34</v>
      </c>
      <c r="F34" s="90">
        <v>1759533.34</v>
      </c>
      <c r="G34" s="89">
        <v>3406684.66</v>
      </c>
    </row>
    <row r="35" spans="1:7" ht="14.45" customHeight="1" x14ac:dyDescent="0.25">
      <c r="A35" s="55" t="s">
        <v>54</v>
      </c>
      <c r="B35" s="90">
        <v>802000</v>
      </c>
      <c r="C35" s="90">
        <v>0</v>
      </c>
      <c r="D35" s="89">
        <v>802000</v>
      </c>
      <c r="E35" s="90">
        <v>11200.08</v>
      </c>
      <c r="F35" s="90">
        <v>11200.08</v>
      </c>
      <c r="G35" s="89">
        <v>790799.92</v>
      </c>
    </row>
    <row r="36" spans="1:7" ht="14.45" customHeight="1" x14ac:dyDescent="0.25">
      <c r="A36" s="55" t="s">
        <v>55</v>
      </c>
      <c r="B36" s="90">
        <v>435000</v>
      </c>
      <c r="C36" s="90">
        <v>0</v>
      </c>
      <c r="D36" s="89">
        <v>435000</v>
      </c>
      <c r="E36" s="90">
        <v>23498.61</v>
      </c>
      <c r="F36" s="90">
        <v>23498.61</v>
      </c>
      <c r="G36" s="89">
        <v>411501.39</v>
      </c>
    </row>
    <row r="37" spans="1:7" ht="14.45" customHeight="1" x14ac:dyDescent="0.25">
      <c r="A37" s="55" t="s">
        <v>56</v>
      </c>
      <c r="B37" s="90">
        <v>17328892.300000001</v>
      </c>
      <c r="C37" s="90">
        <v>1645400</v>
      </c>
      <c r="D37" s="89">
        <v>18974292.300000001</v>
      </c>
      <c r="E37" s="90">
        <v>6224100.25</v>
      </c>
      <c r="F37" s="90">
        <v>3840785.25</v>
      </c>
      <c r="G37" s="89">
        <v>12750192.050000001</v>
      </c>
    </row>
    <row r="38" spans="1:7" x14ac:dyDescent="0.25">
      <c r="A38" s="54" t="s">
        <v>57</v>
      </c>
      <c r="B38" s="53">
        <f t="shared" ref="B38:G38" si="4">SUM(B39:B47)</f>
        <v>100000</v>
      </c>
      <c r="C38" s="53">
        <f t="shared" si="4"/>
        <v>0</v>
      </c>
      <c r="D38" s="53">
        <f t="shared" si="4"/>
        <v>100000</v>
      </c>
      <c r="E38" s="53">
        <f t="shared" si="4"/>
        <v>0</v>
      </c>
      <c r="F38" s="53">
        <f t="shared" si="4"/>
        <v>0</v>
      </c>
      <c r="G38" s="53">
        <f t="shared" si="4"/>
        <v>100000</v>
      </c>
    </row>
    <row r="39" spans="1:7" x14ac:dyDescent="0.25">
      <c r="A39" s="55" t="s">
        <v>58</v>
      </c>
      <c r="B39" s="89">
        <v>0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</row>
    <row r="40" spans="1:7" x14ac:dyDescent="0.25">
      <c r="A40" s="55" t="s">
        <v>59</v>
      </c>
      <c r="B40" s="89">
        <v>0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</row>
    <row r="41" spans="1:7" x14ac:dyDescent="0.25">
      <c r="A41" s="55" t="s">
        <v>60</v>
      </c>
      <c r="B41" s="89">
        <v>0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</row>
    <row r="42" spans="1:7" x14ac:dyDescent="0.25">
      <c r="A42" s="55" t="s">
        <v>61</v>
      </c>
      <c r="B42" s="90">
        <v>100000</v>
      </c>
      <c r="C42" s="90">
        <v>0</v>
      </c>
      <c r="D42" s="89">
        <v>100000</v>
      </c>
      <c r="E42" s="90">
        <v>0</v>
      </c>
      <c r="F42" s="90">
        <v>0</v>
      </c>
      <c r="G42" s="89">
        <v>100000</v>
      </c>
    </row>
    <row r="43" spans="1:7" x14ac:dyDescent="0.25">
      <c r="A43" s="55" t="s">
        <v>62</v>
      </c>
      <c r="B43" s="89">
        <v>0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</row>
    <row r="44" spans="1:7" x14ac:dyDescent="0.25">
      <c r="A44" s="55" t="s">
        <v>63</v>
      </c>
      <c r="B44" s="89">
        <v>0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</row>
    <row r="45" spans="1:7" x14ac:dyDescent="0.25">
      <c r="A45" s="55" t="s">
        <v>64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</row>
    <row r="46" spans="1:7" x14ac:dyDescent="0.25">
      <c r="A46" s="55" t="s">
        <v>65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</row>
    <row r="47" spans="1:7" x14ac:dyDescent="0.25">
      <c r="A47" s="55" t="s">
        <v>66</v>
      </c>
      <c r="B47" s="89">
        <v>0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</row>
    <row r="48" spans="1:7" x14ac:dyDescent="0.25">
      <c r="A48" s="54" t="s">
        <v>67</v>
      </c>
      <c r="B48" s="53">
        <f t="shared" ref="B48:G48" si="5">SUM(B49:B57)</f>
        <v>10570750</v>
      </c>
      <c r="C48" s="53">
        <f t="shared" si="5"/>
        <v>37718010.669999994</v>
      </c>
      <c r="D48" s="53">
        <f t="shared" si="5"/>
        <v>48288760.669999994</v>
      </c>
      <c r="E48" s="53">
        <f t="shared" si="5"/>
        <v>9570634.9199999999</v>
      </c>
      <c r="F48" s="53">
        <f t="shared" si="5"/>
        <v>9570634.9199999999</v>
      </c>
      <c r="G48" s="53">
        <f t="shared" si="5"/>
        <v>38718125.75</v>
      </c>
    </row>
    <row r="49" spans="1:7" x14ac:dyDescent="0.25">
      <c r="A49" s="55" t="s">
        <v>68</v>
      </c>
      <c r="B49" s="90">
        <v>1130000</v>
      </c>
      <c r="C49" s="90">
        <v>0</v>
      </c>
      <c r="D49" s="89">
        <v>1130000</v>
      </c>
      <c r="E49" s="90">
        <v>249225.96</v>
      </c>
      <c r="F49" s="90">
        <v>249225.96</v>
      </c>
      <c r="G49" s="89">
        <v>880774.04</v>
      </c>
    </row>
    <row r="50" spans="1:7" x14ac:dyDescent="0.25">
      <c r="A50" s="55" t="s">
        <v>69</v>
      </c>
      <c r="B50" s="90">
        <v>220000</v>
      </c>
      <c r="C50" s="90">
        <v>0</v>
      </c>
      <c r="D50" s="89">
        <v>220000</v>
      </c>
      <c r="E50" s="90">
        <v>58648.85</v>
      </c>
      <c r="F50" s="90">
        <v>58648.85</v>
      </c>
      <c r="G50" s="89">
        <v>161351.15</v>
      </c>
    </row>
    <row r="51" spans="1:7" x14ac:dyDescent="0.25">
      <c r="A51" s="55" t="s">
        <v>70</v>
      </c>
      <c r="B51" s="90">
        <v>95000</v>
      </c>
      <c r="C51" s="90">
        <v>0</v>
      </c>
      <c r="D51" s="89">
        <v>95000</v>
      </c>
      <c r="E51" s="90">
        <v>0</v>
      </c>
      <c r="F51" s="90">
        <v>0</v>
      </c>
      <c r="G51" s="89">
        <v>95000</v>
      </c>
    </row>
    <row r="52" spans="1:7" x14ac:dyDescent="0.25">
      <c r="A52" s="55" t="s">
        <v>71</v>
      </c>
      <c r="B52" s="90">
        <v>275250</v>
      </c>
      <c r="C52" s="90">
        <v>20700000</v>
      </c>
      <c r="D52" s="89">
        <v>20975250</v>
      </c>
      <c r="E52" s="90">
        <v>0</v>
      </c>
      <c r="F52" s="90">
        <v>0</v>
      </c>
      <c r="G52" s="89">
        <v>20975250</v>
      </c>
    </row>
    <row r="53" spans="1:7" x14ac:dyDescent="0.25">
      <c r="A53" s="55" t="s">
        <v>72</v>
      </c>
      <c r="B53" s="89">
        <v>0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</row>
    <row r="54" spans="1:7" x14ac:dyDescent="0.25">
      <c r="A54" s="55" t="s">
        <v>73</v>
      </c>
      <c r="B54" s="90">
        <v>7752500</v>
      </c>
      <c r="C54" s="90">
        <v>14553160.119999999</v>
      </c>
      <c r="D54" s="89">
        <v>22305660.119999997</v>
      </c>
      <c r="E54" s="90">
        <v>7897383.5599999996</v>
      </c>
      <c r="F54" s="90">
        <v>7897383.5599999996</v>
      </c>
      <c r="G54" s="89">
        <v>14408276.559999999</v>
      </c>
    </row>
    <row r="55" spans="1:7" x14ac:dyDescent="0.25">
      <c r="A55" s="55" t="s">
        <v>74</v>
      </c>
      <c r="B55" s="89">
        <v>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</row>
    <row r="56" spans="1:7" x14ac:dyDescent="0.25">
      <c r="A56" s="55" t="s">
        <v>75</v>
      </c>
      <c r="B56" s="90">
        <v>115000</v>
      </c>
      <c r="C56" s="90">
        <v>2344850.5499999998</v>
      </c>
      <c r="D56" s="89">
        <v>2459850.5499999998</v>
      </c>
      <c r="E56" s="90">
        <v>1263850.55</v>
      </c>
      <c r="F56" s="90">
        <v>1263850.55</v>
      </c>
      <c r="G56" s="89">
        <v>1195999.9999999998</v>
      </c>
    </row>
    <row r="57" spans="1:7" x14ac:dyDescent="0.25">
      <c r="A57" s="55" t="s">
        <v>76</v>
      </c>
      <c r="B57" s="90">
        <v>983000</v>
      </c>
      <c r="C57" s="90">
        <v>120000</v>
      </c>
      <c r="D57" s="89">
        <v>1103000</v>
      </c>
      <c r="E57" s="90">
        <v>101526</v>
      </c>
      <c r="F57" s="90">
        <v>101526</v>
      </c>
      <c r="G57" s="89">
        <v>1001474</v>
      </c>
    </row>
    <row r="58" spans="1:7" x14ac:dyDescent="0.25">
      <c r="A58" s="54" t="s">
        <v>77</v>
      </c>
      <c r="B58" s="53">
        <f t="shared" ref="B58:G58" si="6">SUM(B59:B61)</f>
        <v>13700000</v>
      </c>
      <c r="C58" s="53">
        <f t="shared" si="6"/>
        <v>116110804.58</v>
      </c>
      <c r="D58" s="53">
        <f t="shared" si="6"/>
        <v>129810804.58</v>
      </c>
      <c r="E58" s="53">
        <f t="shared" si="6"/>
        <v>18533877.16</v>
      </c>
      <c r="F58" s="53">
        <f t="shared" si="6"/>
        <v>18281519.91</v>
      </c>
      <c r="G58" s="53">
        <f t="shared" si="6"/>
        <v>111276927.41999999</v>
      </c>
    </row>
    <row r="59" spans="1:7" x14ac:dyDescent="0.25">
      <c r="A59" s="55" t="s">
        <v>78</v>
      </c>
      <c r="B59" s="90">
        <v>13200000</v>
      </c>
      <c r="C59" s="90">
        <v>68046569.579999998</v>
      </c>
      <c r="D59" s="89">
        <v>81246569.579999998</v>
      </c>
      <c r="E59" s="90">
        <v>15390559.779999999</v>
      </c>
      <c r="F59" s="90">
        <v>15390559.779999999</v>
      </c>
      <c r="G59" s="89">
        <v>65856009.799999997</v>
      </c>
    </row>
    <row r="60" spans="1:7" x14ac:dyDescent="0.25">
      <c r="A60" s="55" t="s">
        <v>79</v>
      </c>
      <c r="B60" s="90">
        <v>500000</v>
      </c>
      <c r="C60" s="90">
        <v>48064235</v>
      </c>
      <c r="D60" s="89">
        <v>48564235</v>
      </c>
      <c r="E60" s="90">
        <v>3143317.38</v>
      </c>
      <c r="F60" s="90">
        <v>2890960.13</v>
      </c>
      <c r="G60" s="89">
        <v>45420917.619999997</v>
      </c>
    </row>
    <row r="61" spans="1:7" x14ac:dyDescent="0.25">
      <c r="A61" s="55" t="s">
        <v>80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</row>
    <row r="62" spans="1:7" x14ac:dyDescent="0.25">
      <c r="A62" s="54" t="s">
        <v>81</v>
      </c>
      <c r="B62" s="53">
        <f t="shared" ref="B62:G62" si="7">SUM(B63:B67,B69:B70)</f>
        <v>338056.82</v>
      </c>
      <c r="C62" s="53">
        <f t="shared" si="7"/>
        <v>0</v>
      </c>
      <c r="D62" s="53">
        <f t="shared" si="7"/>
        <v>338056.82</v>
      </c>
      <c r="E62" s="53">
        <f t="shared" si="7"/>
        <v>0</v>
      </c>
      <c r="F62" s="53">
        <f t="shared" si="7"/>
        <v>0</v>
      </c>
      <c r="G62" s="53">
        <f t="shared" si="7"/>
        <v>338056.82</v>
      </c>
    </row>
    <row r="63" spans="1:7" x14ac:dyDescent="0.25">
      <c r="A63" s="55" t="s">
        <v>82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>D63-E63</f>
        <v>0</v>
      </c>
    </row>
    <row r="64" spans="1:7" x14ac:dyDescent="0.25">
      <c r="A64" s="55" t="s">
        <v>83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f t="shared" ref="G64:G69" si="8">D64-E64</f>
        <v>0</v>
      </c>
    </row>
    <row r="65" spans="1:7" x14ac:dyDescent="0.25">
      <c r="A65" s="55" t="s">
        <v>84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f t="shared" si="8"/>
        <v>0</v>
      </c>
    </row>
    <row r="66" spans="1:7" x14ac:dyDescent="0.25">
      <c r="A66" s="55" t="s">
        <v>85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f t="shared" si="8"/>
        <v>0</v>
      </c>
    </row>
    <row r="67" spans="1:7" x14ac:dyDescent="0.25">
      <c r="A67" s="55" t="s">
        <v>86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f t="shared" si="8"/>
        <v>0</v>
      </c>
    </row>
    <row r="68" spans="1:7" x14ac:dyDescent="0.25">
      <c r="A68" s="55" t="s">
        <v>87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 t="shared" si="8"/>
        <v>0</v>
      </c>
    </row>
    <row r="69" spans="1:7" x14ac:dyDescent="0.25">
      <c r="A69" s="55" t="s">
        <v>88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f t="shared" si="8"/>
        <v>0</v>
      </c>
    </row>
    <row r="70" spans="1:7" x14ac:dyDescent="0.25">
      <c r="A70" s="55" t="s">
        <v>89</v>
      </c>
      <c r="B70" s="90">
        <v>338056.82</v>
      </c>
      <c r="C70" s="90">
        <v>0</v>
      </c>
      <c r="D70" s="89">
        <v>338056.82</v>
      </c>
      <c r="E70" s="90">
        <v>0</v>
      </c>
      <c r="F70" s="90">
        <v>0</v>
      </c>
      <c r="G70" s="89">
        <v>338056.82</v>
      </c>
    </row>
    <row r="71" spans="1:7" x14ac:dyDescent="0.25">
      <c r="A71" s="54" t="s">
        <v>90</v>
      </c>
      <c r="B71" s="53">
        <f t="shared" ref="B71:G71" si="9">SUM(B72:B74)</f>
        <v>0</v>
      </c>
      <c r="C71" s="53">
        <f t="shared" si="9"/>
        <v>0</v>
      </c>
      <c r="D71" s="53">
        <f t="shared" si="9"/>
        <v>0</v>
      </c>
      <c r="E71" s="53">
        <f t="shared" si="9"/>
        <v>0</v>
      </c>
      <c r="F71" s="53">
        <f t="shared" si="9"/>
        <v>0</v>
      </c>
      <c r="G71" s="53">
        <f t="shared" si="9"/>
        <v>0</v>
      </c>
    </row>
    <row r="72" spans="1:7" x14ac:dyDescent="0.25">
      <c r="A72" s="55" t="s">
        <v>91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f>D72-E72</f>
        <v>0</v>
      </c>
    </row>
    <row r="73" spans="1:7" x14ac:dyDescent="0.25">
      <c r="A73" s="55" t="s">
        <v>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ref="G73:G74" si="10">D73-E73</f>
        <v>0</v>
      </c>
    </row>
    <row r="74" spans="1:7" x14ac:dyDescent="0.25">
      <c r="A74" s="55" t="s">
        <v>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10"/>
        <v>0</v>
      </c>
    </row>
    <row r="75" spans="1:7" x14ac:dyDescent="0.25">
      <c r="A75" s="54" t="s">
        <v>94</v>
      </c>
      <c r="B75" s="53">
        <f t="shared" ref="B75:G75" si="11">SUM(B76:B82)</f>
        <v>0</v>
      </c>
      <c r="C75" s="53">
        <f t="shared" si="11"/>
        <v>2000000</v>
      </c>
      <c r="D75" s="53">
        <f t="shared" si="11"/>
        <v>2000000</v>
      </c>
      <c r="E75" s="53">
        <f t="shared" si="11"/>
        <v>0</v>
      </c>
      <c r="F75" s="53">
        <f t="shared" si="11"/>
        <v>0</v>
      </c>
      <c r="G75" s="53">
        <f t="shared" si="11"/>
        <v>2000000</v>
      </c>
    </row>
    <row r="76" spans="1:7" x14ac:dyDescent="0.25">
      <c r="A76" s="55" t="s">
        <v>95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f>D76-E76</f>
        <v>0</v>
      </c>
    </row>
    <row r="77" spans="1:7" x14ac:dyDescent="0.25">
      <c r="A77" s="55" t="s">
        <v>96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f t="shared" ref="G77:G81" si="12">D77-E77</f>
        <v>0</v>
      </c>
    </row>
    <row r="78" spans="1:7" x14ac:dyDescent="0.25">
      <c r="A78" s="55" t="s">
        <v>97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f t="shared" si="12"/>
        <v>0</v>
      </c>
    </row>
    <row r="79" spans="1:7" x14ac:dyDescent="0.25">
      <c r="A79" s="55" t="s">
        <v>98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f t="shared" si="12"/>
        <v>0</v>
      </c>
    </row>
    <row r="80" spans="1:7" x14ac:dyDescent="0.25">
      <c r="A80" s="55" t="s">
        <v>99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f t="shared" si="12"/>
        <v>0</v>
      </c>
    </row>
    <row r="81" spans="1:7" x14ac:dyDescent="0.25">
      <c r="A81" s="55" t="s">
        <v>100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12"/>
        <v>0</v>
      </c>
    </row>
    <row r="82" spans="1:7" x14ac:dyDescent="0.25">
      <c r="A82" s="55" t="s">
        <v>101</v>
      </c>
      <c r="B82" s="90">
        <v>0</v>
      </c>
      <c r="C82" s="90">
        <v>2000000</v>
      </c>
      <c r="D82" s="89">
        <v>2000000</v>
      </c>
      <c r="E82" s="90">
        <v>0</v>
      </c>
      <c r="F82" s="90">
        <v>0</v>
      </c>
      <c r="G82" s="89">
        <v>2000000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f t="shared" ref="B84:G84" si="13">SUM(B85,B93,B103,B113,B123,B133,B137,B146,B150)</f>
        <v>0</v>
      </c>
      <c r="C84" s="53">
        <f t="shared" si="13"/>
        <v>0</v>
      </c>
      <c r="D84" s="53">
        <f t="shared" si="13"/>
        <v>0</v>
      </c>
      <c r="E84" s="53">
        <f t="shared" si="13"/>
        <v>0</v>
      </c>
      <c r="F84" s="53">
        <f t="shared" si="13"/>
        <v>0</v>
      </c>
      <c r="G84" s="53">
        <f t="shared" si="13"/>
        <v>0</v>
      </c>
    </row>
    <row r="85" spans="1:7" x14ac:dyDescent="0.25">
      <c r="A85" s="54" t="s">
        <v>29</v>
      </c>
      <c r="B85" s="53">
        <f t="shared" ref="B85:G85" si="14">SUM(B86:B92)</f>
        <v>0</v>
      </c>
      <c r="C85" s="53">
        <f t="shared" si="14"/>
        <v>0</v>
      </c>
      <c r="D85" s="53">
        <f t="shared" si="14"/>
        <v>0</v>
      </c>
      <c r="E85" s="53">
        <f t="shared" si="14"/>
        <v>0</v>
      </c>
      <c r="F85" s="53">
        <f t="shared" si="14"/>
        <v>0</v>
      </c>
      <c r="G85" s="53">
        <f t="shared" si="14"/>
        <v>0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f>D86-E86</f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ref="G87:G92" si="15">D87-E87</f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15"/>
        <v>0</v>
      </c>
    </row>
    <row r="89" spans="1:7" x14ac:dyDescent="0.25">
      <c r="A89" s="55" t="s">
        <v>33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f t="shared" si="15"/>
        <v>0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15"/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15"/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f t="shared" si="15"/>
        <v>0</v>
      </c>
    </row>
    <row r="93" spans="1:7" x14ac:dyDescent="0.25">
      <c r="A93" s="54" t="s">
        <v>37</v>
      </c>
      <c r="B93" s="53">
        <f t="shared" ref="B93:G93" si="16">SUM(B94:B102)</f>
        <v>0</v>
      </c>
      <c r="C93" s="53">
        <f t="shared" si="16"/>
        <v>0</v>
      </c>
      <c r="D93" s="53">
        <f t="shared" si="16"/>
        <v>0</v>
      </c>
      <c r="E93" s="53">
        <f t="shared" si="16"/>
        <v>0</v>
      </c>
      <c r="F93" s="53">
        <f t="shared" si="16"/>
        <v>0</v>
      </c>
      <c r="G93" s="53">
        <f t="shared" si="16"/>
        <v>0</v>
      </c>
    </row>
    <row r="94" spans="1:7" x14ac:dyDescent="0.25">
      <c r="A94" s="55" t="s">
        <v>38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f>D94-E94</f>
        <v>0</v>
      </c>
    </row>
    <row r="95" spans="1:7" x14ac:dyDescent="0.25">
      <c r="A95" s="55" t="s">
        <v>39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f t="shared" ref="G95:G102" si="17">D95-E95</f>
        <v>0</v>
      </c>
    </row>
    <row r="96" spans="1:7" x14ac:dyDescent="0.25">
      <c r="A96" s="55" t="s">
        <v>40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f t="shared" si="17"/>
        <v>0</v>
      </c>
    </row>
    <row r="97" spans="1:7" x14ac:dyDescent="0.25">
      <c r="A97" s="55" t="s">
        <v>41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f t="shared" si="17"/>
        <v>0</v>
      </c>
    </row>
    <row r="98" spans="1:7" x14ac:dyDescent="0.25">
      <c r="A98" s="57" t="s">
        <v>42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f t="shared" si="17"/>
        <v>0</v>
      </c>
    </row>
    <row r="99" spans="1:7" x14ac:dyDescent="0.25">
      <c r="A99" s="55" t="s">
        <v>43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17"/>
        <v>0</v>
      </c>
    </row>
    <row r="100" spans="1:7" x14ac:dyDescent="0.25">
      <c r="A100" s="55" t="s">
        <v>44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17"/>
        <v>0</v>
      </c>
    </row>
    <row r="101" spans="1:7" x14ac:dyDescent="0.25">
      <c r="A101" s="55" t="s">
        <v>45</v>
      </c>
      <c r="B101" s="45">
        <v>0</v>
      </c>
      <c r="C101" s="45">
        <v>0</v>
      </c>
      <c r="D101" s="45">
        <v>0</v>
      </c>
      <c r="E101" s="45">
        <v>0</v>
      </c>
      <c r="F101" s="45">
        <v>0</v>
      </c>
      <c r="G101" s="45">
        <f t="shared" si="17"/>
        <v>0</v>
      </c>
    </row>
    <row r="102" spans="1:7" x14ac:dyDescent="0.25">
      <c r="A102" s="55" t="s">
        <v>46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17"/>
        <v>0</v>
      </c>
    </row>
    <row r="103" spans="1:7" x14ac:dyDescent="0.25">
      <c r="A103" s="54" t="s">
        <v>47</v>
      </c>
      <c r="B103" s="53">
        <f>SUM(B104:B112)</f>
        <v>0</v>
      </c>
      <c r="C103" s="53">
        <f>SUM(C104:C112)</f>
        <v>0</v>
      </c>
      <c r="D103" s="53">
        <v>0</v>
      </c>
      <c r="E103" s="53">
        <f>SUM(E104:E112)</f>
        <v>0</v>
      </c>
      <c r="F103" s="53">
        <f>SUM(F104:F112)</f>
        <v>0</v>
      </c>
      <c r="G103" s="53">
        <f>SUM(G104:G112)</f>
        <v>0</v>
      </c>
    </row>
    <row r="104" spans="1:7" x14ac:dyDescent="0.25">
      <c r="A104" s="55" t="s">
        <v>48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>D104-E104</f>
        <v>0</v>
      </c>
    </row>
    <row r="105" spans="1:7" x14ac:dyDescent="0.25">
      <c r="A105" s="55" t="s">
        <v>49</v>
      </c>
      <c r="B105" s="45">
        <v>0</v>
      </c>
      <c r="C105" s="45">
        <v>0</v>
      </c>
      <c r="D105" s="45">
        <v>0</v>
      </c>
      <c r="E105" s="45">
        <v>0</v>
      </c>
      <c r="F105" s="45">
        <v>0</v>
      </c>
      <c r="G105" s="45">
        <f t="shared" ref="G105:G112" si="18">D105-E105</f>
        <v>0</v>
      </c>
    </row>
    <row r="106" spans="1:7" x14ac:dyDescent="0.25">
      <c r="A106" s="55" t="s">
        <v>50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18"/>
        <v>0</v>
      </c>
    </row>
    <row r="107" spans="1:7" x14ac:dyDescent="0.25">
      <c r="A107" s="55" t="s">
        <v>51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18"/>
        <v>0</v>
      </c>
    </row>
    <row r="108" spans="1:7" x14ac:dyDescent="0.25">
      <c r="A108" s="55" t="s">
        <v>52</v>
      </c>
      <c r="B108" s="45">
        <v>0</v>
      </c>
      <c r="C108" s="45">
        <v>0</v>
      </c>
      <c r="D108" s="45">
        <v>0</v>
      </c>
      <c r="E108" s="45">
        <v>0</v>
      </c>
      <c r="F108" s="45">
        <v>0</v>
      </c>
      <c r="G108" s="45">
        <f t="shared" si="18"/>
        <v>0</v>
      </c>
    </row>
    <row r="109" spans="1:7" x14ac:dyDescent="0.25">
      <c r="A109" s="55" t="s">
        <v>53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18"/>
        <v>0</v>
      </c>
    </row>
    <row r="110" spans="1:7" x14ac:dyDescent="0.25">
      <c r="A110" s="55" t="s">
        <v>54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f t="shared" si="18"/>
        <v>0</v>
      </c>
    </row>
    <row r="111" spans="1:7" x14ac:dyDescent="0.25">
      <c r="A111" s="55" t="s">
        <v>55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f t="shared" si="18"/>
        <v>0</v>
      </c>
    </row>
    <row r="112" spans="1:7" x14ac:dyDescent="0.25">
      <c r="A112" s="55" t="s">
        <v>56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18"/>
        <v>0</v>
      </c>
    </row>
    <row r="113" spans="1:7" x14ac:dyDescent="0.25">
      <c r="A113" s="54" t="s">
        <v>57</v>
      </c>
      <c r="B113" s="53">
        <f t="shared" ref="B113:G113" si="19">SUM(B114:B122)</f>
        <v>0</v>
      </c>
      <c r="C113" s="53">
        <f t="shared" si="19"/>
        <v>0</v>
      </c>
      <c r="D113" s="53">
        <f t="shared" si="19"/>
        <v>0</v>
      </c>
      <c r="E113" s="53">
        <f t="shared" si="19"/>
        <v>0</v>
      </c>
      <c r="F113" s="53">
        <f t="shared" si="19"/>
        <v>0</v>
      </c>
      <c r="G113" s="53">
        <f t="shared" si="19"/>
        <v>0</v>
      </c>
    </row>
    <row r="114" spans="1:7" x14ac:dyDescent="0.25">
      <c r="A114" s="55" t="s">
        <v>58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f>D114-E114</f>
        <v>0</v>
      </c>
    </row>
    <row r="115" spans="1:7" x14ac:dyDescent="0.25">
      <c r="A115" s="55" t="s">
        <v>59</v>
      </c>
      <c r="B115" s="45">
        <v>0</v>
      </c>
      <c r="C115" s="45">
        <v>0</v>
      </c>
      <c r="D115" s="45">
        <v>0</v>
      </c>
      <c r="E115" s="45">
        <v>0</v>
      </c>
      <c r="F115" s="45">
        <v>0</v>
      </c>
      <c r="G115" s="45">
        <f t="shared" ref="G115:G122" si="20">D115-E115</f>
        <v>0</v>
      </c>
    </row>
    <row r="116" spans="1:7" x14ac:dyDescent="0.25">
      <c r="A116" s="55" t="s">
        <v>60</v>
      </c>
      <c r="B116" s="45">
        <v>0</v>
      </c>
      <c r="C116" s="45">
        <v>0</v>
      </c>
      <c r="D116" s="45">
        <v>0</v>
      </c>
      <c r="E116" s="45">
        <v>0</v>
      </c>
      <c r="F116" s="45">
        <v>0</v>
      </c>
      <c r="G116" s="45">
        <f t="shared" si="20"/>
        <v>0</v>
      </c>
    </row>
    <row r="117" spans="1:7" x14ac:dyDescent="0.25">
      <c r="A117" s="55" t="s">
        <v>61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0"/>
        <v>0</v>
      </c>
    </row>
    <row r="118" spans="1:7" x14ac:dyDescent="0.25">
      <c r="A118" s="55" t="s">
        <v>62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0"/>
        <v>0</v>
      </c>
    </row>
    <row r="119" spans="1:7" x14ac:dyDescent="0.25">
      <c r="A119" s="55" t="s">
        <v>63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0"/>
        <v>0</v>
      </c>
    </row>
    <row r="120" spans="1:7" x14ac:dyDescent="0.25">
      <c r="A120" s="55" t="s">
        <v>64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f t="shared" si="20"/>
        <v>0</v>
      </c>
    </row>
    <row r="121" spans="1:7" x14ac:dyDescent="0.25">
      <c r="A121" s="55" t="s">
        <v>65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0"/>
        <v>0</v>
      </c>
    </row>
    <row r="122" spans="1:7" x14ac:dyDescent="0.25">
      <c r="A122" s="55" t="s">
        <v>66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0"/>
        <v>0</v>
      </c>
    </row>
    <row r="123" spans="1:7" x14ac:dyDescent="0.25">
      <c r="A123" s="54" t="s">
        <v>67</v>
      </c>
      <c r="B123" s="53">
        <f t="shared" ref="B123:G123" si="21">SUM(B124:B132)</f>
        <v>0</v>
      </c>
      <c r="C123" s="53">
        <f t="shared" si="21"/>
        <v>0</v>
      </c>
      <c r="D123" s="53">
        <f t="shared" si="21"/>
        <v>0</v>
      </c>
      <c r="E123" s="53">
        <f t="shared" si="21"/>
        <v>0</v>
      </c>
      <c r="F123" s="53">
        <f t="shared" si="21"/>
        <v>0</v>
      </c>
      <c r="G123" s="53">
        <f t="shared" si="21"/>
        <v>0</v>
      </c>
    </row>
    <row r="124" spans="1:7" x14ac:dyDescent="0.25">
      <c r="A124" s="55" t="s">
        <v>68</v>
      </c>
      <c r="B124" s="45">
        <v>0</v>
      </c>
      <c r="C124" s="45">
        <v>0</v>
      </c>
      <c r="D124" s="45">
        <v>0</v>
      </c>
      <c r="E124" s="45">
        <v>0</v>
      </c>
      <c r="F124" s="45">
        <v>0</v>
      </c>
      <c r="G124" s="45">
        <f>D124-E124</f>
        <v>0</v>
      </c>
    </row>
    <row r="125" spans="1:7" x14ac:dyDescent="0.25">
      <c r="A125" s="55" t="s">
        <v>69</v>
      </c>
      <c r="B125" s="45">
        <v>0</v>
      </c>
      <c r="C125" s="45">
        <v>0</v>
      </c>
      <c r="D125" s="45">
        <v>0</v>
      </c>
      <c r="E125" s="45">
        <v>0</v>
      </c>
      <c r="F125" s="45">
        <v>0</v>
      </c>
      <c r="G125" s="45">
        <f t="shared" ref="G125:G132" si="22">D125-E125</f>
        <v>0</v>
      </c>
    </row>
    <row r="126" spans="1:7" x14ac:dyDescent="0.25">
      <c r="A126" s="55" t="s">
        <v>70</v>
      </c>
      <c r="B126" s="45">
        <v>0</v>
      </c>
      <c r="C126" s="45">
        <v>0</v>
      </c>
      <c r="D126" s="45">
        <v>0</v>
      </c>
      <c r="E126" s="45">
        <v>0</v>
      </c>
      <c r="F126" s="45">
        <v>0</v>
      </c>
      <c r="G126" s="45">
        <f t="shared" si="22"/>
        <v>0</v>
      </c>
    </row>
    <row r="127" spans="1:7" x14ac:dyDescent="0.25">
      <c r="A127" s="55" t="s">
        <v>71</v>
      </c>
      <c r="B127" s="45">
        <v>0</v>
      </c>
      <c r="C127" s="45">
        <v>0</v>
      </c>
      <c r="D127" s="45">
        <v>0</v>
      </c>
      <c r="E127" s="45">
        <v>0</v>
      </c>
      <c r="F127" s="45">
        <v>0</v>
      </c>
      <c r="G127" s="45">
        <f t="shared" si="22"/>
        <v>0</v>
      </c>
    </row>
    <row r="128" spans="1:7" x14ac:dyDescent="0.25">
      <c r="A128" s="55" t="s">
        <v>72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2"/>
        <v>0</v>
      </c>
    </row>
    <row r="129" spans="1:7" x14ac:dyDescent="0.25">
      <c r="A129" s="55" t="s">
        <v>73</v>
      </c>
      <c r="B129" s="45">
        <v>0</v>
      </c>
      <c r="C129" s="45">
        <v>0</v>
      </c>
      <c r="D129" s="45">
        <v>0</v>
      </c>
      <c r="E129" s="45">
        <v>0</v>
      </c>
      <c r="F129" s="45">
        <v>0</v>
      </c>
      <c r="G129" s="45">
        <f t="shared" si="22"/>
        <v>0</v>
      </c>
    </row>
    <row r="130" spans="1:7" x14ac:dyDescent="0.25">
      <c r="A130" s="55" t="s">
        <v>74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f t="shared" si="22"/>
        <v>0</v>
      </c>
    </row>
    <row r="131" spans="1:7" x14ac:dyDescent="0.25">
      <c r="A131" s="55" t="s">
        <v>75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si="22"/>
        <v>0</v>
      </c>
    </row>
    <row r="132" spans="1:7" x14ac:dyDescent="0.25">
      <c r="A132" s="55" t="s">
        <v>76</v>
      </c>
      <c r="B132" s="45">
        <v>0</v>
      </c>
      <c r="C132" s="45">
        <v>0</v>
      </c>
      <c r="D132" s="45">
        <v>0</v>
      </c>
      <c r="E132" s="45">
        <v>0</v>
      </c>
      <c r="F132" s="45">
        <v>0</v>
      </c>
      <c r="G132" s="45">
        <f t="shared" si="22"/>
        <v>0</v>
      </c>
    </row>
    <row r="133" spans="1:7" x14ac:dyDescent="0.25">
      <c r="A133" s="54" t="s">
        <v>77</v>
      </c>
      <c r="B133" s="53">
        <f t="shared" ref="B133:G133" si="23">SUM(B134:B136)</f>
        <v>0</v>
      </c>
      <c r="C133" s="53">
        <f t="shared" si="23"/>
        <v>0</v>
      </c>
      <c r="D133" s="53">
        <f t="shared" si="23"/>
        <v>0</v>
      </c>
      <c r="E133" s="53">
        <f t="shared" si="23"/>
        <v>0</v>
      </c>
      <c r="F133" s="53">
        <f t="shared" si="23"/>
        <v>0</v>
      </c>
      <c r="G133" s="53">
        <f t="shared" si="23"/>
        <v>0</v>
      </c>
    </row>
    <row r="134" spans="1:7" x14ac:dyDescent="0.25">
      <c r="A134" s="55" t="s">
        <v>78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>D134-E134</f>
        <v>0</v>
      </c>
    </row>
    <row r="135" spans="1:7" x14ac:dyDescent="0.25">
      <c r="A135" s="55" t="s">
        <v>79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ref="G135:G136" si="24">D135-E135</f>
        <v>0</v>
      </c>
    </row>
    <row r="136" spans="1:7" x14ac:dyDescent="0.25">
      <c r="A136" s="55" t="s">
        <v>80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4"/>
        <v>0</v>
      </c>
    </row>
    <row r="137" spans="1:7" x14ac:dyDescent="0.25">
      <c r="A137" s="54" t="s">
        <v>81</v>
      </c>
      <c r="B137" s="53">
        <f t="shared" ref="B137:G137" si="25">SUM(B138:B142,B144:B145)</f>
        <v>0</v>
      </c>
      <c r="C137" s="53">
        <f t="shared" si="25"/>
        <v>0</v>
      </c>
      <c r="D137" s="53">
        <f t="shared" si="25"/>
        <v>0</v>
      </c>
      <c r="E137" s="53">
        <f t="shared" si="25"/>
        <v>0</v>
      </c>
      <c r="F137" s="53">
        <f t="shared" si="25"/>
        <v>0</v>
      </c>
      <c r="G137" s="53">
        <f t="shared" si="25"/>
        <v>0</v>
      </c>
    </row>
    <row r="138" spans="1:7" x14ac:dyDescent="0.25">
      <c r="A138" s="55" t="s">
        <v>82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>D138-E138</f>
        <v>0</v>
      </c>
    </row>
    <row r="139" spans="1:7" x14ac:dyDescent="0.25">
      <c r="A139" s="55" t="s">
        <v>83</v>
      </c>
      <c r="B139" s="45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f t="shared" ref="G139:G145" si="26">D139-E139</f>
        <v>0</v>
      </c>
    </row>
    <row r="140" spans="1:7" x14ac:dyDescent="0.25">
      <c r="A140" s="55" t="s">
        <v>84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26"/>
        <v>0</v>
      </c>
    </row>
    <row r="141" spans="1:7" x14ac:dyDescent="0.25">
      <c r="A141" s="55" t="s">
        <v>85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6"/>
        <v>0</v>
      </c>
    </row>
    <row r="142" spans="1:7" x14ac:dyDescent="0.25">
      <c r="A142" s="55" t="s">
        <v>86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si="26"/>
        <v>0</v>
      </c>
    </row>
    <row r="143" spans="1:7" x14ac:dyDescent="0.25">
      <c r="A143" s="55" t="s">
        <v>87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si="26"/>
        <v>0</v>
      </c>
    </row>
    <row r="144" spans="1:7" x14ac:dyDescent="0.25">
      <c r="A144" s="55" t="s">
        <v>88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26"/>
        <v>0</v>
      </c>
    </row>
    <row r="145" spans="1:7" x14ac:dyDescent="0.25">
      <c r="A145" s="55" t="s">
        <v>89</v>
      </c>
      <c r="B145" s="45">
        <v>0</v>
      </c>
      <c r="C145" s="45">
        <v>0</v>
      </c>
      <c r="D145" s="45">
        <v>0</v>
      </c>
      <c r="E145" s="45">
        <v>0</v>
      </c>
      <c r="F145" s="45">
        <v>0</v>
      </c>
      <c r="G145" s="45">
        <f t="shared" si="26"/>
        <v>0</v>
      </c>
    </row>
    <row r="146" spans="1:7" x14ac:dyDescent="0.25">
      <c r="A146" s="54" t="s">
        <v>90</v>
      </c>
      <c r="B146" s="53">
        <f t="shared" ref="B146:G146" si="27">SUM(B147:B149)</f>
        <v>0</v>
      </c>
      <c r="C146" s="53">
        <f t="shared" si="27"/>
        <v>0</v>
      </c>
      <c r="D146" s="53">
        <f t="shared" si="27"/>
        <v>0</v>
      </c>
      <c r="E146" s="53">
        <f t="shared" si="27"/>
        <v>0</v>
      </c>
      <c r="F146" s="53">
        <f t="shared" si="27"/>
        <v>0</v>
      </c>
      <c r="G146" s="53">
        <f t="shared" si="27"/>
        <v>0</v>
      </c>
    </row>
    <row r="147" spans="1:7" x14ac:dyDescent="0.25">
      <c r="A147" s="55" t="s">
        <v>91</v>
      </c>
      <c r="B147" s="45">
        <v>0</v>
      </c>
      <c r="C147" s="45">
        <v>0</v>
      </c>
      <c r="D147" s="45">
        <v>0</v>
      </c>
      <c r="E147" s="45">
        <v>0</v>
      </c>
      <c r="F147" s="45">
        <v>0</v>
      </c>
      <c r="G147" s="45">
        <f>D147-E147</f>
        <v>0</v>
      </c>
    </row>
    <row r="148" spans="1:7" x14ac:dyDescent="0.25">
      <c r="A148" s="55" t="s">
        <v>92</v>
      </c>
      <c r="B148" s="45">
        <v>0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G149" si="28">D148-E148</f>
        <v>0</v>
      </c>
    </row>
    <row r="149" spans="1:7" x14ac:dyDescent="0.25">
      <c r="A149" s="55" t="s">
        <v>93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28"/>
        <v>0</v>
      </c>
    </row>
    <row r="150" spans="1:7" x14ac:dyDescent="0.25">
      <c r="A150" s="54" t="s">
        <v>94</v>
      </c>
      <c r="B150" s="53">
        <f t="shared" ref="B150:G150" si="29">SUM(B151:B157)</f>
        <v>0</v>
      </c>
      <c r="C150" s="53">
        <f t="shared" si="29"/>
        <v>0</v>
      </c>
      <c r="D150" s="53">
        <f t="shared" si="29"/>
        <v>0</v>
      </c>
      <c r="E150" s="53">
        <f t="shared" si="29"/>
        <v>0</v>
      </c>
      <c r="F150" s="53">
        <f t="shared" si="29"/>
        <v>0</v>
      </c>
      <c r="G150" s="53">
        <f t="shared" si="29"/>
        <v>0</v>
      </c>
    </row>
    <row r="151" spans="1:7" x14ac:dyDescent="0.25">
      <c r="A151" s="55" t="s">
        <v>95</v>
      </c>
      <c r="B151" s="45">
        <v>0</v>
      </c>
      <c r="C151" s="45">
        <v>0</v>
      </c>
      <c r="D151" s="45">
        <v>0</v>
      </c>
      <c r="E151" s="45">
        <v>0</v>
      </c>
      <c r="F151" s="45">
        <v>0</v>
      </c>
      <c r="G151" s="45">
        <f>D151-E151</f>
        <v>0</v>
      </c>
    </row>
    <row r="152" spans="1:7" x14ac:dyDescent="0.25">
      <c r="A152" s="55" t="s">
        <v>96</v>
      </c>
      <c r="B152" s="45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ref="G152:G157" si="30">D152-E152</f>
        <v>0</v>
      </c>
    </row>
    <row r="153" spans="1:7" x14ac:dyDescent="0.25">
      <c r="A153" s="55" t="s">
        <v>97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30"/>
        <v>0</v>
      </c>
    </row>
    <row r="154" spans="1:7" x14ac:dyDescent="0.25">
      <c r="A154" s="57" t="s">
        <v>98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30"/>
        <v>0</v>
      </c>
    </row>
    <row r="155" spans="1:7" x14ac:dyDescent="0.25">
      <c r="A155" s="55" t="s">
        <v>99</v>
      </c>
      <c r="B155" s="45">
        <v>0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30"/>
        <v>0</v>
      </c>
    </row>
    <row r="156" spans="1:7" x14ac:dyDescent="0.25">
      <c r="A156" s="55" t="s">
        <v>100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30"/>
        <v>0</v>
      </c>
    </row>
    <row r="157" spans="1:7" x14ac:dyDescent="0.25">
      <c r="A157" s="55" t="s">
        <v>101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30"/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f t="shared" ref="B159:G159" si="31">B9+B84</f>
        <v>290247611.93000001</v>
      </c>
      <c r="C159" s="60">
        <f t="shared" si="31"/>
        <v>178452461.19</v>
      </c>
      <c r="D159" s="60">
        <f t="shared" si="31"/>
        <v>468700073.12</v>
      </c>
      <c r="E159" s="60">
        <f t="shared" si="31"/>
        <v>129266151.12999998</v>
      </c>
      <c r="F159" s="60">
        <f t="shared" si="31"/>
        <v>124077177.58999999</v>
      </c>
      <c r="G159" s="60">
        <f t="shared" si="31"/>
        <v>339433921.98999995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6">
    <mergeCell ref="A7:A8"/>
    <mergeCell ref="B7:F7"/>
    <mergeCell ref="G7:G8"/>
    <mergeCell ref="A1:G1"/>
    <mergeCell ref="A5:G5"/>
    <mergeCell ref="A2:G2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3:G69 B62:F62 B71:F81 B94:F159 B93:C93 E93:F93 B83:F92" unlockedFormula="1"/>
    <ignoredError sqref="G18 G28 G38 G48 G58 G62 G71:G81 G83:G159" formula="1" unlockedFormula="1"/>
    <ignoredError sqref="D93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3" t="s">
        <v>104</v>
      </c>
      <c r="B1" s="114"/>
      <c r="C1" s="114"/>
      <c r="D1" s="114"/>
      <c r="E1" s="114"/>
      <c r="F1" s="114"/>
      <c r="G1" s="115"/>
    </row>
    <row r="2" spans="1:7" ht="15" customHeight="1" x14ac:dyDescent="0.25">
      <c r="A2" s="61" t="s">
        <v>292</v>
      </c>
      <c r="B2" s="62"/>
      <c r="C2" s="62"/>
      <c r="D2" s="62"/>
      <c r="E2" s="62"/>
      <c r="F2" s="62"/>
      <c r="G2" s="63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64" t="s">
        <v>293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108" t="s">
        <v>1</v>
      </c>
      <c r="B7" s="110" t="s">
        <v>22</v>
      </c>
      <c r="C7" s="110"/>
      <c r="D7" s="110"/>
      <c r="E7" s="110"/>
      <c r="F7" s="110"/>
      <c r="G7" s="112" t="s">
        <v>23</v>
      </c>
    </row>
    <row r="8" spans="1:7" ht="30" x14ac:dyDescent="0.25">
      <c r="A8" s="109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111"/>
    </row>
    <row r="9" spans="1:7" ht="15.75" customHeight="1" x14ac:dyDescent="0.25">
      <c r="A9" s="7" t="s">
        <v>106</v>
      </c>
      <c r="B9" s="11">
        <f>SUM(B10:B19)</f>
        <v>290247611.92999995</v>
      </c>
      <c r="C9" s="11">
        <f t="shared" ref="C9:G9" si="0">SUM(C10:C19)</f>
        <v>178452461.19</v>
      </c>
      <c r="D9" s="11">
        <f t="shared" si="0"/>
        <v>468700073.11999995</v>
      </c>
      <c r="E9" s="11">
        <f t="shared" si="0"/>
        <v>129266151.13000001</v>
      </c>
      <c r="F9" s="11">
        <f t="shared" si="0"/>
        <v>124077177.58999999</v>
      </c>
      <c r="G9" s="11">
        <f t="shared" si="0"/>
        <v>339433921.99000001</v>
      </c>
    </row>
    <row r="10" spans="1:7" x14ac:dyDescent="0.25">
      <c r="A10" s="33" t="s">
        <v>282</v>
      </c>
      <c r="B10" s="92">
        <v>9170729.0199999996</v>
      </c>
      <c r="C10" s="92">
        <v>3161092.22</v>
      </c>
      <c r="D10" s="91">
        <v>12331821.24</v>
      </c>
      <c r="E10" s="92">
        <v>2580773.71</v>
      </c>
      <c r="F10" s="92">
        <v>2580200.4300000002</v>
      </c>
      <c r="G10" s="91">
        <v>9751047.5300000012</v>
      </c>
    </row>
    <row r="11" spans="1:7" x14ac:dyDescent="0.25">
      <c r="A11" s="33" t="s">
        <v>283</v>
      </c>
      <c r="B11" s="92">
        <v>57404649.109999999</v>
      </c>
      <c r="C11" s="92">
        <v>3420780.96</v>
      </c>
      <c r="D11" s="91">
        <v>60825430.07</v>
      </c>
      <c r="E11" s="92">
        <v>23351704.699999999</v>
      </c>
      <c r="F11" s="92">
        <v>23347634.93</v>
      </c>
      <c r="G11" s="91">
        <v>37473725.370000005</v>
      </c>
    </row>
    <row r="12" spans="1:7" x14ac:dyDescent="0.25">
      <c r="A12" s="33" t="s">
        <v>284</v>
      </c>
      <c r="B12" s="92">
        <v>76382178.219999999</v>
      </c>
      <c r="C12" s="92">
        <v>-7913522.3899999997</v>
      </c>
      <c r="D12" s="91">
        <v>68468655.829999998</v>
      </c>
      <c r="E12" s="92">
        <v>27171762.129999999</v>
      </c>
      <c r="F12" s="92">
        <v>24301892.789999999</v>
      </c>
      <c r="G12" s="91">
        <v>41296893.700000003</v>
      </c>
    </row>
    <row r="13" spans="1:7" x14ac:dyDescent="0.25">
      <c r="A13" s="33" t="s">
        <v>285</v>
      </c>
      <c r="B13" s="92">
        <v>30081128.170000002</v>
      </c>
      <c r="C13" s="92">
        <v>156895646.40000001</v>
      </c>
      <c r="D13" s="91">
        <v>186976774.56999999</v>
      </c>
      <c r="E13" s="92">
        <v>30914902.890000001</v>
      </c>
      <c r="F13" s="92">
        <v>30662545.640000001</v>
      </c>
      <c r="G13" s="91">
        <v>156061871.68000001</v>
      </c>
    </row>
    <row r="14" spans="1:7" x14ac:dyDescent="0.25">
      <c r="A14" s="33" t="s">
        <v>286</v>
      </c>
      <c r="B14" s="92">
        <v>29882949.43</v>
      </c>
      <c r="C14" s="92">
        <v>740446.47</v>
      </c>
      <c r="D14" s="91">
        <v>30623395.899999999</v>
      </c>
      <c r="E14" s="92">
        <v>15396133.5</v>
      </c>
      <c r="F14" s="92">
        <v>13738815.91</v>
      </c>
      <c r="G14" s="91">
        <v>15227262.399999999</v>
      </c>
    </row>
    <row r="15" spans="1:7" x14ac:dyDescent="0.25">
      <c r="A15" s="33" t="s">
        <v>287</v>
      </c>
      <c r="B15" s="92">
        <v>3002875</v>
      </c>
      <c r="C15" s="92">
        <v>117265.49</v>
      </c>
      <c r="D15" s="91">
        <v>3120140.49</v>
      </c>
      <c r="E15" s="92">
        <v>1090257.2</v>
      </c>
      <c r="F15" s="92">
        <v>1090257.2</v>
      </c>
      <c r="G15" s="91">
        <v>2029883.2900000003</v>
      </c>
    </row>
    <row r="16" spans="1:7" x14ac:dyDescent="0.25">
      <c r="A16" s="33" t="s">
        <v>288</v>
      </c>
      <c r="B16" s="92">
        <v>8001810.8200000003</v>
      </c>
      <c r="C16" s="92">
        <v>-462454.97</v>
      </c>
      <c r="D16" s="91">
        <v>7539355.8500000006</v>
      </c>
      <c r="E16" s="92">
        <v>1616901.47</v>
      </c>
      <c r="F16" s="92">
        <v>1518281.47</v>
      </c>
      <c r="G16" s="91">
        <v>5922454.3800000008</v>
      </c>
    </row>
    <row r="17" spans="1:7" x14ac:dyDescent="0.25">
      <c r="A17" s="33" t="s">
        <v>289</v>
      </c>
      <c r="B17" s="92">
        <v>18642044.059999999</v>
      </c>
      <c r="C17" s="92">
        <v>-656793.47</v>
      </c>
      <c r="D17" s="91">
        <v>17985250.59</v>
      </c>
      <c r="E17" s="92">
        <v>4228952.45</v>
      </c>
      <c r="F17" s="92">
        <v>4133648.75</v>
      </c>
      <c r="G17" s="91">
        <v>13756298.140000001</v>
      </c>
    </row>
    <row r="18" spans="1:7" x14ac:dyDescent="0.25">
      <c r="A18" s="33" t="s">
        <v>290</v>
      </c>
      <c r="B18" s="92">
        <v>31198602.539999999</v>
      </c>
      <c r="C18" s="92">
        <v>23918559.030000001</v>
      </c>
      <c r="D18" s="91">
        <v>55117161.57</v>
      </c>
      <c r="E18" s="92">
        <v>12702394.74</v>
      </c>
      <c r="F18" s="92">
        <v>12669033.210000001</v>
      </c>
      <c r="G18" s="91">
        <v>42414766.829999998</v>
      </c>
    </row>
    <row r="19" spans="1:7" x14ac:dyDescent="0.25">
      <c r="A19" s="33" t="s">
        <v>291</v>
      </c>
      <c r="B19" s="92">
        <v>26480645.559999999</v>
      </c>
      <c r="C19" s="92">
        <v>-768558.55</v>
      </c>
      <c r="D19" s="91">
        <v>25712087.009999998</v>
      </c>
      <c r="E19" s="92">
        <v>10212368.34</v>
      </c>
      <c r="F19" s="92">
        <v>10034867.26</v>
      </c>
      <c r="G19" s="91">
        <v>15499718.669999998</v>
      </c>
    </row>
    <row r="20" spans="1:7" x14ac:dyDescent="0.25">
      <c r="A20" s="12" t="s">
        <v>2</v>
      </c>
      <c r="B20" s="23"/>
      <c r="C20" s="23"/>
      <c r="D20" s="23"/>
      <c r="E20" s="23"/>
      <c r="F20" s="23"/>
      <c r="G20" s="23"/>
    </row>
    <row r="21" spans="1:7" x14ac:dyDescent="0.25">
      <c r="A21" s="1" t="s">
        <v>115</v>
      </c>
      <c r="B21" s="2">
        <f>SUM(B22:B29)</f>
        <v>0</v>
      </c>
      <c r="C21" s="2">
        <f t="shared" ref="C21:G21" si="1">SUM(C22:C29)</f>
        <v>0</v>
      </c>
      <c r="D21" s="2">
        <f t="shared" si="1"/>
        <v>0</v>
      </c>
      <c r="E21" s="2">
        <f t="shared" si="1"/>
        <v>0</v>
      </c>
      <c r="F21" s="2">
        <f t="shared" si="1"/>
        <v>0</v>
      </c>
      <c r="G21" s="2">
        <f t="shared" si="1"/>
        <v>0</v>
      </c>
    </row>
    <row r="22" spans="1:7" x14ac:dyDescent="0.25">
      <c r="A22" s="33" t="s">
        <v>107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25">
      <c r="A23" s="33" t="s">
        <v>108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25">
      <c r="A24" s="33" t="s">
        <v>109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5">
      <c r="A25" s="33" t="s">
        <v>110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33" t="s">
        <v>111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33" t="s">
        <v>112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25">
      <c r="A28" s="33" t="s">
        <v>113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25">
      <c r="A29" s="33" t="s">
        <v>114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25">
      <c r="A30" s="12" t="s">
        <v>2</v>
      </c>
      <c r="B30" s="23"/>
      <c r="C30" s="23"/>
      <c r="D30" s="23"/>
      <c r="E30" s="23"/>
      <c r="F30" s="23"/>
      <c r="G30" s="23"/>
    </row>
    <row r="31" spans="1:7" x14ac:dyDescent="0.25">
      <c r="A31" s="1" t="s">
        <v>103</v>
      </c>
      <c r="B31" s="2">
        <f>SUM(B21,B9)</f>
        <v>290247611.92999995</v>
      </c>
      <c r="C31" s="2">
        <f t="shared" ref="C31:G31" si="2">SUM(C21,C9)</f>
        <v>178452461.19</v>
      </c>
      <c r="D31" s="2">
        <f t="shared" si="2"/>
        <v>468700073.11999995</v>
      </c>
      <c r="E31" s="2">
        <f t="shared" si="2"/>
        <v>129266151.13000001</v>
      </c>
      <c r="F31" s="2">
        <f t="shared" si="2"/>
        <v>124077177.58999999</v>
      </c>
      <c r="G31" s="2">
        <f t="shared" si="2"/>
        <v>339433921.99000001</v>
      </c>
    </row>
    <row r="32" spans="1:7" x14ac:dyDescent="0.25">
      <c r="A32" s="26"/>
      <c r="B32" s="26"/>
      <c r="C32" s="26"/>
      <c r="D32" s="26"/>
      <c r="E32" s="26"/>
      <c r="F32" s="26"/>
      <c r="G32" s="2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30:G31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30 B3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5" sqref="A5:G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6" t="s">
        <v>116</v>
      </c>
      <c r="B1" s="117"/>
      <c r="C1" s="117"/>
      <c r="D1" s="117"/>
      <c r="E1" s="117"/>
      <c r="F1" s="117"/>
      <c r="G1" s="117"/>
    </row>
    <row r="2" spans="1:7" x14ac:dyDescent="0.25">
      <c r="A2" s="99" t="s">
        <v>292</v>
      </c>
      <c r="B2" s="100"/>
      <c r="C2" s="100"/>
      <c r="D2" s="100"/>
      <c r="E2" s="100"/>
      <c r="F2" s="100"/>
      <c r="G2" s="101"/>
    </row>
    <row r="3" spans="1:7" x14ac:dyDescent="0.25">
      <c r="A3" s="64" t="s">
        <v>117</v>
      </c>
      <c r="B3" s="65"/>
      <c r="C3" s="65"/>
      <c r="D3" s="65"/>
      <c r="E3" s="65"/>
      <c r="F3" s="65"/>
      <c r="G3" s="66"/>
    </row>
    <row r="4" spans="1:7" x14ac:dyDescent="0.25">
      <c r="A4" s="64" t="s">
        <v>118</v>
      </c>
      <c r="B4" s="65"/>
      <c r="C4" s="65"/>
      <c r="D4" s="65"/>
      <c r="E4" s="65"/>
      <c r="F4" s="65"/>
      <c r="G4" s="66"/>
    </row>
    <row r="5" spans="1:7" x14ac:dyDescent="0.25">
      <c r="A5" s="102" t="s">
        <v>293</v>
      </c>
      <c r="B5" s="103"/>
      <c r="C5" s="103"/>
      <c r="D5" s="103"/>
      <c r="E5" s="103"/>
      <c r="F5" s="103"/>
      <c r="G5" s="104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108" t="s">
        <v>1</v>
      </c>
      <c r="B7" s="105" t="s">
        <v>22</v>
      </c>
      <c r="C7" s="106"/>
      <c r="D7" s="106"/>
      <c r="E7" s="106"/>
      <c r="F7" s="107"/>
      <c r="G7" s="112" t="s">
        <v>119</v>
      </c>
    </row>
    <row r="8" spans="1:7" ht="30" x14ac:dyDescent="0.25">
      <c r="A8" s="109"/>
      <c r="B8" s="6" t="s">
        <v>24</v>
      </c>
      <c r="C8" s="3" t="s">
        <v>120</v>
      </c>
      <c r="D8" s="6" t="s">
        <v>26</v>
      </c>
      <c r="E8" s="6" t="s">
        <v>3</v>
      </c>
      <c r="F8" s="13" t="s">
        <v>4</v>
      </c>
      <c r="G8" s="111"/>
    </row>
    <row r="9" spans="1:7" ht="16.5" customHeight="1" x14ac:dyDescent="0.25">
      <c r="A9" s="7" t="s">
        <v>121</v>
      </c>
      <c r="B9" s="11">
        <f>SUM(B10,B19,B27,B37)</f>
        <v>290247611.93000001</v>
      </c>
      <c r="C9" s="11">
        <f t="shared" ref="C9:G9" si="0">SUM(C10,C19,C27,C37)</f>
        <v>178452461.19</v>
      </c>
      <c r="D9" s="11">
        <f t="shared" si="0"/>
        <v>468700073.12</v>
      </c>
      <c r="E9" s="11">
        <f t="shared" si="0"/>
        <v>129266151.13</v>
      </c>
      <c r="F9" s="11">
        <f t="shared" si="0"/>
        <v>124077177.59</v>
      </c>
      <c r="G9" s="11">
        <f t="shared" si="0"/>
        <v>339433921.99000001</v>
      </c>
    </row>
    <row r="10" spans="1:7" ht="15" customHeight="1" x14ac:dyDescent="0.25">
      <c r="A10" s="28" t="s">
        <v>122</v>
      </c>
      <c r="B10" s="22">
        <f>SUM(B11:B18)</f>
        <v>0</v>
      </c>
      <c r="C10" s="22">
        <f t="shared" ref="C10:G10" si="1">SUM(C11:C18)</f>
        <v>0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</row>
    <row r="11" spans="1:7" x14ac:dyDescent="0.25">
      <c r="A11" s="47" t="s">
        <v>123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47" t="s">
        <v>124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47" t="s">
        <v>125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47" t="s">
        <v>126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47" t="s">
        <v>127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47" t="s">
        <v>128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47" t="s">
        <v>129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47" t="s">
        <v>130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8" t="s">
        <v>131</v>
      </c>
      <c r="B19" s="22">
        <f>SUM(B20:B26)</f>
        <v>290247611.93000001</v>
      </c>
      <c r="C19" s="22">
        <f t="shared" ref="C19:G19" si="2">SUM(C20:C26)</f>
        <v>178452461.19</v>
      </c>
      <c r="D19" s="22">
        <f t="shared" si="2"/>
        <v>468700073.12</v>
      </c>
      <c r="E19" s="22">
        <f t="shared" si="2"/>
        <v>129266151.13</v>
      </c>
      <c r="F19" s="22">
        <f t="shared" si="2"/>
        <v>124077177.59</v>
      </c>
      <c r="G19" s="22">
        <f t="shared" si="2"/>
        <v>339433921.99000001</v>
      </c>
    </row>
    <row r="20" spans="1:7" x14ac:dyDescent="0.25">
      <c r="A20" s="47" t="s">
        <v>132</v>
      </c>
      <c r="B20" s="94">
        <v>49840646.600000001</v>
      </c>
      <c r="C20" s="94">
        <v>54527117.140000001</v>
      </c>
      <c r="D20" s="93">
        <v>104367763.74000001</v>
      </c>
      <c r="E20" s="94">
        <v>30486342.920000002</v>
      </c>
      <c r="F20" s="94">
        <v>30357677.690000001</v>
      </c>
      <c r="G20" s="93">
        <v>73881420.820000008</v>
      </c>
    </row>
    <row r="21" spans="1:7" x14ac:dyDescent="0.25">
      <c r="A21" s="47" t="s">
        <v>133</v>
      </c>
      <c r="B21" s="94">
        <v>240406965.33000001</v>
      </c>
      <c r="C21" s="94">
        <v>123925344.05</v>
      </c>
      <c r="D21" s="93">
        <v>364332309.38</v>
      </c>
      <c r="E21" s="94">
        <v>98779808.209999993</v>
      </c>
      <c r="F21" s="94">
        <v>93719499.900000006</v>
      </c>
      <c r="G21" s="93">
        <v>265552501.17000002</v>
      </c>
    </row>
    <row r="22" spans="1:7" x14ac:dyDescent="0.25">
      <c r="A22" s="47" t="s">
        <v>134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47" t="s">
        <v>135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47" t="s">
        <v>136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47" t="s">
        <v>137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47" t="s">
        <v>138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8" t="s">
        <v>139</v>
      </c>
      <c r="B27" s="22">
        <f>SUM(B28:B36)</f>
        <v>0</v>
      </c>
      <c r="C27" s="22">
        <f t="shared" ref="C27:G27" si="3">SUM(C28:C36)</f>
        <v>0</v>
      </c>
      <c r="D27" s="22">
        <f t="shared" si="3"/>
        <v>0</v>
      </c>
      <c r="E27" s="22">
        <f t="shared" si="3"/>
        <v>0</v>
      </c>
      <c r="F27" s="22">
        <f t="shared" si="3"/>
        <v>0</v>
      </c>
      <c r="G27" s="22">
        <f t="shared" si="3"/>
        <v>0</v>
      </c>
    </row>
    <row r="28" spans="1:7" x14ac:dyDescent="0.25">
      <c r="A28" s="50" t="s">
        <v>140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47" t="s">
        <v>141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47" t="s">
        <v>142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47" t="s">
        <v>143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47" t="s">
        <v>144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ht="14.45" customHeight="1" x14ac:dyDescent="0.25">
      <c r="A33" s="47" t="s">
        <v>145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ht="14.45" customHeight="1" x14ac:dyDescent="0.25">
      <c r="A34" s="47" t="s">
        <v>146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14.45" customHeight="1" x14ac:dyDescent="0.25">
      <c r="A35" s="47" t="s">
        <v>147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14.45" customHeight="1" x14ac:dyDescent="0.25">
      <c r="A36" s="47" t="s">
        <v>148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ht="14.45" customHeight="1" x14ac:dyDescent="0.25">
      <c r="A37" s="29" t="s">
        <v>149</v>
      </c>
      <c r="B37" s="22">
        <f>SUM(B38:B41)</f>
        <v>0</v>
      </c>
      <c r="C37" s="22">
        <f t="shared" ref="C37:G37" si="4">SUM(C38:C41)</f>
        <v>0</v>
      </c>
      <c r="D37" s="22">
        <f t="shared" si="4"/>
        <v>0</v>
      </c>
      <c r="E37" s="22">
        <f t="shared" si="4"/>
        <v>0</v>
      </c>
      <c r="F37" s="22">
        <f t="shared" si="4"/>
        <v>0</v>
      </c>
      <c r="G37" s="22">
        <f t="shared" si="4"/>
        <v>0</v>
      </c>
    </row>
    <row r="38" spans="1:7" x14ac:dyDescent="0.25">
      <c r="A38" s="50" t="s">
        <v>150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ht="30" x14ac:dyDescent="0.25">
      <c r="A39" s="50" t="s">
        <v>151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5">
      <c r="A40" s="50" t="s">
        <v>152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50" t="s">
        <v>153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154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8" t="s">
        <v>122</v>
      </c>
      <c r="B44" s="22">
        <f>SUM(B45:B52)</f>
        <v>0</v>
      </c>
      <c r="C44" s="22">
        <f t="shared" ref="C44:G44" si="6">SUM(C45:C52)</f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</row>
    <row r="45" spans="1:7" x14ac:dyDescent="0.25">
      <c r="A45" s="50" t="s">
        <v>123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50" t="s">
        <v>124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50" t="s">
        <v>125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50" t="s">
        <v>126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50" t="s">
        <v>127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50" t="s">
        <v>128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50" t="s">
        <v>129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5">
      <c r="A52" s="50" t="s">
        <v>130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x14ac:dyDescent="0.25">
      <c r="A53" s="28" t="s">
        <v>131</v>
      </c>
      <c r="B53" s="22">
        <f>SUM(B54:B60)</f>
        <v>0</v>
      </c>
      <c r="C53" s="22">
        <f t="shared" ref="C53:G53" si="7">SUM(C54:C60)</f>
        <v>0</v>
      </c>
      <c r="D53" s="22">
        <f t="shared" si="7"/>
        <v>0</v>
      </c>
      <c r="E53" s="22">
        <f t="shared" si="7"/>
        <v>0</v>
      </c>
      <c r="F53" s="22">
        <f t="shared" si="7"/>
        <v>0</v>
      </c>
      <c r="G53" s="22">
        <f t="shared" si="7"/>
        <v>0</v>
      </c>
    </row>
    <row r="54" spans="1:7" x14ac:dyDescent="0.25">
      <c r="A54" s="50" t="s">
        <v>132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7" x14ac:dyDescent="0.25">
      <c r="A55" s="50" t="s">
        <v>133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 x14ac:dyDescent="0.25">
      <c r="A56" s="50" t="s">
        <v>134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51" t="s">
        <v>135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5">
      <c r="A58" s="50" t="s">
        <v>136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5">
      <c r="A59" s="50" t="s">
        <v>137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5">
      <c r="A60" s="50" t="s">
        <v>138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28" t="s">
        <v>139</v>
      </c>
      <c r="B61" s="22">
        <f>SUM(B62:B70)</f>
        <v>0</v>
      </c>
      <c r="C61" s="22">
        <f t="shared" ref="C61:G61" si="8">SUM(C62:C70)</f>
        <v>0</v>
      </c>
      <c r="D61" s="22">
        <f t="shared" si="8"/>
        <v>0</v>
      </c>
      <c r="E61" s="22">
        <f t="shared" si="8"/>
        <v>0</v>
      </c>
      <c r="F61" s="22">
        <f t="shared" si="8"/>
        <v>0</v>
      </c>
      <c r="G61" s="22">
        <f t="shared" si="8"/>
        <v>0</v>
      </c>
    </row>
    <row r="62" spans="1:7" x14ac:dyDescent="0.25">
      <c r="A62" s="50" t="s">
        <v>140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50" t="s">
        <v>141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50" t="s">
        <v>142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50" t="s">
        <v>143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1:7" x14ac:dyDescent="0.25">
      <c r="A66" s="50" t="s">
        <v>144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50" t="s">
        <v>145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50" t="s">
        <v>146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50" t="s">
        <v>147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50" t="s">
        <v>148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29" t="s">
        <v>149</v>
      </c>
      <c r="B71" s="22">
        <f>SUM(B72:B75)</f>
        <v>0</v>
      </c>
      <c r="C71" s="22">
        <f t="shared" ref="C71:G71" si="9">SUM(C72:C75)</f>
        <v>0</v>
      </c>
      <c r="D71" s="22">
        <f t="shared" si="9"/>
        <v>0</v>
      </c>
      <c r="E71" s="22">
        <f t="shared" si="9"/>
        <v>0</v>
      </c>
      <c r="F71" s="22">
        <f t="shared" si="9"/>
        <v>0</v>
      </c>
      <c r="G71" s="22">
        <f t="shared" si="9"/>
        <v>0</v>
      </c>
    </row>
    <row r="72" spans="1:7" x14ac:dyDescent="0.25">
      <c r="A72" s="50" t="s">
        <v>150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ht="30" x14ac:dyDescent="0.25">
      <c r="A73" s="50" t="s">
        <v>151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50" t="s">
        <v>152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50" t="s">
        <v>153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290247611.93000001</v>
      </c>
      <c r="C77" s="2">
        <f t="shared" ref="C77:G77" si="10">C43+C9</f>
        <v>178452461.19</v>
      </c>
      <c r="D77" s="2">
        <f t="shared" si="10"/>
        <v>468700073.12</v>
      </c>
      <c r="E77" s="2">
        <f t="shared" si="10"/>
        <v>129266151.13</v>
      </c>
      <c r="F77" s="2">
        <f t="shared" si="10"/>
        <v>124077177.59</v>
      </c>
      <c r="G77" s="2">
        <f t="shared" si="10"/>
        <v>339433921.99000001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6">
    <mergeCell ref="A7:A8"/>
    <mergeCell ref="B7:F7"/>
    <mergeCell ref="G7:G8"/>
    <mergeCell ref="A1:G1"/>
    <mergeCell ref="A2:G2"/>
    <mergeCell ref="A5:G5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9 B22:G7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13" t="s">
        <v>155</v>
      </c>
      <c r="B1" s="97"/>
      <c r="C1" s="97"/>
      <c r="D1" s="97"/>
      <c r="E1" s="97"/>
      <c r="F1" s="97"/>
      <c r="G1" s="98"/>
    </row>
    <row r="2" spans="1:7" x14ac:dyDescent="0.25">
      <c r="A2" s="61" t="s">
        <v>292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156</v>
      </c>
      <c r="B4" s="65"/>
      <c r="C4" s="65"/>
      <c r="D4" s="65"/>
      <c r="E4" s="65"/>
      <c r="F4" s="65"/>
      <c r="G4" s="66"/>
    </row>
    <row r="5" spans="1:7" x14ac:dyDescent="0.25">
      <c r="A5" s="64" t="s">
        <v>293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108" t="s">
        <v>157</v>
      </c>
      <c r="B7" s="111" t="s">
        <v>22</v>
      </c>
      <c r="C7" s="111"/>
      <c r="D7" s="111"/>
      <c r="E7" s="111"/>
      <c r="F7" s="111"/>
      <c r="G7" s="111" t="s">
        <v>23</v>
      </c>
    </row>
    <row r="8" spans="1:7" ht="30" x14ac:dyDescent="0.25">
      <c r="A8" s="109"/>
      <c r="B8" s="3" t="s">
        <v>24</v>
      </c>
      <c r="C8" s="14" t="s">
        <v>120</v>
      </c>
      <c r="D8" s="14" t="s">
        <v>6</v>
      </c>
      <c r="E8" s="14" t="s">
        <v>3</v>
      </c>
      <c r="F8" s="14" t="s">
        <v>4</v>
      </c>
      <c r="G8" s="118"/>
    </row>
    <row r="9" spans="1:7" ht="15.75" customHeight="1" x14ac:dyDescent="0.25">
      <c r="A9" s="7" t="s">
        <v>158</v>
      </c>
      <c r="B9" s="70">
        <f>SUM(B10,B11,B12,B15,B16,B19)</f>
        <v>120507832.81</v>
      </c>
      <c r="C9" s="70">
        <f t="shared" ref="C9:G9" si="0">SUM(C10,C11,C12,C15,C16,C19)</f>
        <v>0</v>
      </c>
      <c r="D9" s="70">
        <f t="shared" si="0"/>
        <v>120507832.81</v>
      </c>
      <c r="E9" s="70">
        <f t="shared" si="0"/>
        <v>52111784.270000003</v>
      </c>
      <c r="F9" s="70">
        <f t="shared" si="0"/>
        <v>52111784.270000003</v>
      </c>
      <c r="G9" s="70">
        <f t="shared" si="0"/>
        <v>68396048.539999992</v>
      </c>
    </row>
    <row r="10" spans="1:7" x14ac:dyDescent="0.25">
      <c r="A10" s="28" t="s">
        <v>159</v>
      </c>
      <c r="B10" s="96">
        <v>120507832.81</v>
      </c>
      <c r="C10" s="96">
        <v>0</v>
      </c>
      <c r="D10" s="95">
        <v>120507832.81</v>
      </c>
      <c r="E10" s="96">
        <v>52111784.270000003</v>
      </c>
      <c r="F10" s="96">
        <v>52111784.270000003</v>
      </c>
      <c r="G10" s="95">
        <v>68396048.539999992</v>
      </c>
    </row>
    <row r="11" spans="1:7" ht="15.75" customHeight="1" x14ac:dyDescent="0.25">
      <c r="A11" s="28" t="s">
        <v>160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9" si="1">D11-E11</f>
        <v>0</v>
      </c>
    </row>
    <row r="12" spans="1:7" x14ac:dyDescent="0.25">
      <c r="A12" s="28" t="s">
        <v>161</v>
      </c>
      <c r="B12" s="46">
        <f>B13+B14</f>
        <v>0</v>
      </c>
      <c r="C12" s="46">
        <f t="shared" ref="C12:G12" si="2">C13+C14</f>
        <v>0</v>
      </c>
      <c r="D12" s="46">
        <f t="shared" si="2"/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</row>
    <row r="13" spans="1:7" x14ac:dyDescent="0.25">
      <c r="A13" s="47" t="s">
        <v>162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1"/>
        <v>0</v>
      </c>
    </row>
    <row r="14" spans="1:7" x14ac:dyDescent="0.25">
      <c r="A14" s="47" t="s">
        <v>163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1"/>
        <v>0</v>
      </c>
    </row>
    <row r="15" spans="1:7" x14ac:dyDescent="0.25">
      <c r="A15" s="28" t="s">
        <v>164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f t="shared" si="1"/>
        <v>0</v>
      </c>
    </row>
    <row r="16" spans="1:7" ht="30" x14ac:dyDescent="0.25">
      <c r="A16" s="29" t="s">
        <v>165</v>
      </c>
      <c r="B16" s="46">
        <f>B17+B18</f>
        <v>0</v>
      </c>
      <c r="C16" s="46">
        <f t="shared" ref="C16:G16" si="3">C17+C18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</row>
    <row r="17" spans="1:7" x14ac:dyDescent="0.25">
      <c r="A17" s="47" t="s">
        <v>166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 t="shared" si="1"/>
        <v>0</v>
      </c>
    </row>
    <row r="18" spans="1:7" x14ac:dyDescent="0.25">
      <c r="A18" s="47" t="s">
        <v>167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si="1"/>
        <v>0</v>
      </c>
    </row>
    <row r="19" spans="1:7" x14ac:dyDescent="0.25">
      <c r="A19" s="28" t="s">
        <v>168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1"/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169</v>
      </c>
      <c r="B21" s="70">
        <f>SUM(B22,B23,B24,B27,B28,B31)</f>
        <v>0</v>
      </c>
      <c r="C21" s="70">
        <f t="shared" ref="C21:F21" si="4">SUM(C22,C23,C24,C27,C28,C31)</f>
        <v>0</v>
      </c>
      <c r="D21" s="70">
        <f t="shared" si="4"/>
        <v>0</v>
      </c>
      <c r="E21" s="70">
        <f t="shared" si="4"/>
        <v>0</v>
      </c>
      <c r="F21" s="70">
        <f t="shared" si="4"/>
        <v>0</v>
      </c>
      <c r="G21" s="70">
        <f>SUM(G22,G23,G24,G27,G28,G31)</f>
        <v>0</v>
      </c>
    </row>
    <row r="22" spans="1:7" x14ac:dyDescent="0.25">
      <c r="A22" s="28" t="s">
        <v>159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f t="shared" ref="G22:G31" si="5">D22-E22</f>
        <v>0</v>
      </c>
    </row>
    <row r="23" spans="1:7" x14ac:dyDescent="0.25">
      <c r="A23" s="28" t="s">
        <v>160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5"/>
        <v>0</v>
      </c>
    </row>
    <row r="24" spans="1:7" x14ac:dyDescent="0.25">
      <c r="A24" s="28" t="s">
        <v>161</v>
      </c>
      <c r="B24" s="46">
        <f t="shared" ref="B24:G24" si="6">B25+B26</f>
        <v>0</v>
      </c>
      <c r="C24" s="46">
        <f t="shared" si="6"/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</row>
    <row r="25" spans="1:7" x14ac:dyDescent="0.25">
      <c r="A25" s="47" t="s">
        <v>162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5"/>
        <v>0</v>
      </c>
    </row>
    <row r="26" spans="1:7" x14ac:dyDescent="0.25">
      <c r="A26" s="47" t="s">
        <v>163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5"/>
        <v>0</v>
      </c>
    </row>
    <row r="27" spans="1:7" x14ac:dyDescent="0.25">
      <c r="A27" s="28" t="s">
        <v>164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5"/>
        <v>0</v>
      </c>
    </row>
    <row r="28" spans="1:7" ht="30" x14ac:dyDescent="0.25">
      <c r="A28" s="29" t="s">
        <v>165</v>
      </c>
      <c r="B28" s="46">
        <f t="shared" ref="B28:G28" si="7">B29+B30</f>
        <v>0</v>
      </c>
      <c r="C28" s="46">
        <f t="shared" si="7"/>
        <v>0</v>
      </c>
      <c r="D28" s="46">
        <f t="shared" si="7"/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</row>
    <row r="29" spans="1:7" x14ac:dyDescent="0.25">
      <c r="A29" s="47" t="s">
        <v>166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 t="shared" si="5"/>
        <v>0</v>
      </c>
    </row>
    <row r="30" spans="1:7" x14ac:dyDescent="0.25">
      <c r="A30" s="47" t="s">
        <v>167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si="5"/>
        <v>0</v>
      </c>
    </row>
    <row r="31" spans="1:7" x14ac:dyDescent="0.25">
      <c r="A31" s="28" t="s">
        <v>168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5"/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170</v>
      </c>
      <c r="B33" s="70">
        <f>B21+B9</f>
        <v>120507832.81</v>
      </c>
      <c r="C33" s="70">
        <f t="shared" ref="C33:G33" si="8">C21+C9</f>
        <v>0</v>
      </c>
      <c r="D33" s="70">
        <f t="shared" si="8"/>
        <v>120507832.81</v>
      </c>
      <c r="E33" s="70">
        <f t="shared" si="8"/>
        <v>52111784.270000003</v>
      </c>
      <c r="F33" s="70">
        <f t="shared" si="8"/>
        <v>52111784.270000003</v>
      </c>
      <c r="G33" s="70">
        <f t="shared" si="8"/>
        <v>68396048.539999992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21" t="s">
        <v>171</v>
      </c>
      <c r="B1" s="121"/>
      <c r="C1" s="121"/>
      <c r="D1" s="121"/>
      <c r="E1" s="121"/>
      <c r="F1" s="121"/>
      <c r="G1" s="121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81" t="s">
        <v>172</v>
      </c>
      <c r="B3" s="82"/>
      <c r="C3" s="82"/>
      <c r="D3" s="82"/>
      <c r="E3" s="82"/>
      <c r="F3" s="82"/>
      <c r="G3" s="83"/>
    </row>
    <row r="4" spans="1:7" x14ac:dyDescent="0.25">
      <c r="A4" s="81" t="s">
        <v>0</v>
      </c>
      <c r="B4" s="82"/>
      <c r="C4" s="82"/>
      <c r="D4" s="82"/>
      <c r="E4" s="82"/>
      <c r="F4" s="82"/>
      <c r="G4" s="83"/>
    </row>
    <row r="5" spans="1:7" x14ac:dyDescent="0.25">
      <c r="A5" s="81" t="s">
        <v>173</v>
      </c>
      <c r="B5" s="82"/>
      <c r="C5" s="82"/>
      <c r="D5" s="82"/>
      <c r="E5" s="82"/>
      <c r="F5" s="82"/>
      <c r="G5" s="83"/>
    </row>
    <row r="6" spans="1:7" x14ac:dyDescent="0.25">
      <c r="A6" s="119" t="s">
        <v>197</v>
      </c>
      <c r="B6" s="17">
        <v>2022</v>
      </c>
      <c r="C6" s="119">
        <f>+B6+1</f>
        <v>2023</v>
      </c>
      <c r="D6" s="119">
        <f>+C6+1</f>
        <v>2024</v>
      </c>
      <c r="E6" s="119">
        <f>+D6+1</f>
        <v>2025</v>
      </c>
      <c r="F6" s="119">
        <f>+E6+1</f>
        <v>2026</v>
      </c>
      <c r="G6" s="119">
        <f>+F6+1</f>
        <v>2027</v>
      </c>
    </row>
    <row r="7" spans="1:7" ht="83.25" customHeight="1" x14ac:dyDescent="0.25">
      <c r="A7" s="120"/>
      <c r="B7" s="40" t="s">
        <v>251</v>
      </c>
      <c r="C7" s="120"/>
      <c r="D7" s="120"/>
      <c r="E7" s="120"/>
      <c r="F7" s="120"/>
      <c r="G7" s="120"/>
    </row>
    <row r="8" spans="1:7" ht="30" x14ac:dyDescent="0.25">
      <c r="A8" s="41" t="s">
        <v>198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252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253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254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255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256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199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257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258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259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200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260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261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2" t="s">
        <v>183</v>
      </c>
      <c r="B1" s="122"/>
      <c r="C1" s="122"/>
      <c r="D1" s="122"/>
      <c r="E1" s="122"/>
      <c r="F1" s="122"/>
      <c r="G1" s="122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184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173</v>
      </c>
      <c r="B5" s="65"/>
      <c r="C5" s="65"/>
      <c r="D5" s="65"/>
      <c r="E5" s="65"/>
      <c r="F5" s="65"/>
      <c r="G5" s="66"/>
    </row>
    <row r="6" spans="1:7" x14ac:dyDescent="0.25">
      <c r="A6" s="123" t="s">
        <v>262</v>
      </c>
      <c r="B6" s="17">
        <v>2022</v>
      </c>
      <c r="C6" s="119">
        <f>+B6+1</f>
        <v>2023</v>
      </c>
      <c r="D6" s="119">
        <f>+C6+1</f>
        <v>2024</v>
      </c>
      <c r="E6" s="119">
        <f>+D6+1</f>
        <v>2025</v>
      </c>
      <c r="F6" s="119">
        <f>+E6+1</f>
        <v>2026</v>
      </c>
      <c r="G6" s="119">
        <f>+F6+1</f>
        <v>2027</v>
      </c>
    </row>
    <row r="7" spans="1:7" ht="57.75" customHeight="1" x14ac:dyDescent="0.25">
      <c r="A7" s="124"/>
      <c r="B7" s="18" t="s">
        <v>251</v>
      </c>
      <c r="C7" s="120"/>
      <c r="D7" s="120"/>
      <c r="E7" s="120"/>
      <c r="F7" s="120"/>
      <c r="G7" s="120"/>
    </row>
    <row r="8" spans="1:7" x14ac:dyDescent="0.25">
      <c r="A8" s="7" t="s">
        <v>185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263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264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186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265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188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189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191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192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263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264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265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188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189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191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194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2" t="s">
        <v>195</v>
      </c>
      <c r="B1" s="122"/>
      <c r="C1" s="122"/>
      <c r="D1" s="122"/>
      <c r="E1" s="122"/>
      <c r="F1" s="122"/>
      <c r="G1" s="122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196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26" t="s">
        <v>197</v>
      </c>
      <c r="B5" s="127">
        <v>2017</v>
      </c>
      <c r="C5" s="127">
        <f>+B5+1</f>
        <v>2018</v>
      </c>
      <c r="D5" s="127">
        <f>+C5+1</f>
        <v>2019</v>
      </c>
      <c r="E5" s="127">
        <f>+D5+1</f>
        <v>2020</v>
      </c>
      <c r="F5" s="127">
        <f>+E5+1</f>
        <v>2021</v>
      </c>
      <c r="G5" s="17">
        <f>+F5+1</f>
        <v>2022</v>
      </c>
    </row>
    <row r="6" spans="1:7" ht="32.25" x14ac:dyDescent="0.25">
      <c r="A6" s="112"/>
      <c r="B6" s="128"/>
      <c r="C6" s="128"/>
      <c r="D6" s="128"/>
      <c r="E6" s="128"/>
      <c r="F6" s="128"/>
      <c r="G6" s="18" t="s">
        <v>266</v>
      </c>
    </row>
    <row r="7" spans="1:7" x14ac:dyDescent="0.25">
      <c r="A7" s="32" t="s">
        <v>198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267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268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269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270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176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177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271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178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272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273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199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274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275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179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180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276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200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201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277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182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25" t="s">
        <v>278</v>
      </c>
      <c r="B39" s="125"/>
      <c r="C39" s="125"/>
      <c r="D39" s="125"/>
      <c r="E39" s="125"/>
      <c r="F39" s="125"/>
      <c r="G39" s="125"/>
    </row>
    <row r="40" spans="1:7" x14ac:dyDescent="0.25">
      <c r="A40" s="125" t="s">
        <v>279</v>
      </c>
      <c r="B40" s="125"/>
      <c r="C40" s="125"/>
      <c r="D40" s="125"/>
      <c r="E40" s="125"/>
      <c r="F40" s="125"/>
      <c r="G40" s="12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2" t="s">
        <v>202</v>
      </c>
      <c r="B1" s="122"/>
      <c r="C1" s="122"/>
      <c r="D1" s="122"/>
      <c r="E1" s="122"/>
      <c r="F1" s="122"/>
      <c r="G1" s="122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203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29" t="s">
        <v>262</v>
      </c>
      <c r="B5" s="127">
        <v>2017</v>
      </c>
      <c r="C5" s="127">
        <f>+B5+1</f>
        <v>2018</v>
      </c>
      <c r="D5" s="127">
        <f>+C5+1</f>
        <v>2019</v>
      </c>
      <c r="E5" s="127">
        <f>+D5+1</f>
        <v>2020</v>
      </c>
      <c r="F5" s="127">
        <f>+E5+1</f>
        <v>2021</v>
      </c>
      <c r="G5" s="17">
        <v>2022</v>
      </c>
    </row>
    <row r="6" spans="1:7" ht="48.75" customHeight="1" x14ac:dyDescent="0.25">
      <c r="A6" s="130"/>
      <c r="B6" s="128"/>
      <c r="C6" s="128"/>
      <c r="D6" s="128"/>
      <c r="E6" s="128"/>
      <c r="F6" s="128"/>
      <c r="G6" s="18" t="s">
        <v>280</v>
      </c>
    </row>
    <row r="7" spans="1:7" x14ac:dyDescent="0.25">
      <c r="A7" s="7" t="s">
        <v>185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263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264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265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188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189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190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192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263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264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187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265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188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189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191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281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25" t="s">
        <v>278</v>
      </c>
      <c r="B32" s="125"/>
      <c r="C32" s="125"/>
      <c r="D32" s="125"/>
      <c r="E32" s="125"/>
      <c r="F32" s="125"/>
      <c r="G32" s="125"/>
    </row>
    <row r="33" spans="1:7" x14ac:dyDescent="0.25">
      <c r="A33" s="125" t="s">
        <v>279</v>
      </c>
      <c r="B33" s="125"/>
      <c r="C33" s="125"/>
      <c r="D33" s="125"/>
      <c r="E33" s="125"/>
      <c r="F33" s="125"/>
      <c r="G33" s="12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31" t="s">
        <v>204</v>
      </c>
      <c r="B1" s="131"/>
      <c r="C1" s="131"/>
      <c r="D1" s="131"/>
      <c r="E1" s="131"/>
      <c r="F1" s="131"/>
    </row>
    <row r="2" spans="1:6" ht="20.100000000000001" customHeight="1" x14ac:dyDescent="0.25">
      <c r="A2" s="61" t="e">
        <f>#REF!</f>
        <v>#REF!</v>
      </c>
      <c r="B2" s="84"/>
      <c r="C2" s="84"/>
      <c r="D2" s="84"/>
      <c r="E2" s="84"/>
      <c r="F2" s="85"/>
    </row>
    <row r="3" spans="1:6" ht="29.25" customHeight="1" x14ac:dyDescent="0.25">
      <c r="A3" s="86" t="s">
        <v>205</v>
      </c>
      <c r="B3" s="87"/>
      <c r="C3" s="87"/>
      <c r="D3" s="87"/>
      <c r="E3" s="87"/>
      <c r="F3" s="88"/>
    </row>
    <row r="4" spans="1:6" ht="35.25" customHeight="1" x14ac:dyDescent="0.25">
      <c r="A4" s="72"/>
      <c r="B4" s="72" t="s">
        <v>206</v>
      </c>
      <c r="C4" s="72" t="s">
        <v>207</v>
      </c>
      <c r="D4" s="72" t="s">
        <v>208</v>
      </c>
      <c r="E4" s="72" t="s">
        <v>209</v>
      </c>
      <c r="F4" s="72" t="s">
        <v>210</v>
      </c>
    </row>
    <row r="5" spans="1:6" ht="12.75" customHeight="1" x14ac:dyDescent="0.25">
      <c r="A5" s="5" t="s">
        <v>211</v>
      </c>
      <c r="B5" s="24"/>
      <c r="C5" s="24"/>
      <c r="D5" s="24"/>
      <c r="E5" s="24"/>
      <c r="F5" s="24"/>
    </row>
    <row r="6" spans="1:6" ht="30" x14ac:dyDescent="0.25">
      <c r="A6" s="29" t="s">
        <v>212</v>
      </c>
      <c r="B6" s="30"/>
      <c r="C6" s="30"/>
      <c r="D6" s="30"/>
      <c r="E6" s="30"/>
      <c r="F6" s="30"/>
    </row>
    <row r="7" spans="1:6" ht="15" x14ac:dyDescent="0.25">
      <c r="A7" s="29" t="s">
        <v>213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214</v>
      </c>
      <c r="B9" s="21"/>
      <c r="C9" s="21"/>
      <c r="D9" s="21"/>
      <c r="E9" s="21"/>
      <c r="F9" s="21"/>
    </row>
    <row r="10" spans="1:6" ht="15" x14ac:dyDescent="0.25">
      <c r="A10" s="29" t="s">
        <v>215</v>
      </c>
      <c r="B10" s="30"/>
      <c r="C10" s="30"/>
      <c r="D10" s="30"/>
      <c r="E10" s="30"/>
      <c r="F10" s="30"/>
    </row>
    <row r="11" spans="1:6" ht="15" x14ac:dyDescent="0.25">
      <c r="A11" s="50" t="s">
        <v>216</v>
      </c>
      <c r="B11" s="30"/>
      <c r="C11" s="30"/>
      <c r="D11" s="30"/>
      <c r="E11" s="30"/>
      <c r="F11" s="30"/>
    </row>
    <row r="12" spans="1:6" ht="15" x14ac:dyDescent="0.25">
      <c r="A12" s="50" t="s">
        <v>217</v>
      </c>
      <c r="B12" s="30"/>
      <c r="C12" s="30"/>
      <c r="D12" s="30"/>
      <c r="E12" s="30"/>
      <c r="F12" s="30"/>
    </row>
    <row r="13" spans="1:6" ht="15" x14ac:dyDescent="0.25">
      <c r="A13" s="50" t="s">
        <v>218</v>
      </c>
      <c r="B13" s="30"/>
      <c r="C13" s="30"/>
      <c r="D13" s="30"/>
      <c r="E13" s="30"/>
      <c r="F13" s="30"/>
    </row>
    <row r="14" spans="1:6" ht="15" x14ac:dyDescent="0.25">
      <c r="A14" s="29" t="s">
        <v>219</v>
      </c>
      <c r="B14" s="30"/>
      <c r="C14" s="30"/>
      <c r="D14" s="30"/>
      <c r="E14" s="30"/>
      <c r="F14" s="30"/>
    </row>
    <row r="15" spans="1:6" ht="15" x14ac:dyDescent="0.25">
      <c r="A15" s="50" t="s">
        <v>216</v>
      </c>
      <c r="B15" s="30"/>
      <c r="C15" s="30"/>
      <c r="D15" s="30"/>
      <c r="E15" s="30"/>
      <c r="F15" s="30"/>
    </row>
    <row r="16" spans="1:6" ht="15" x14ac:dyDescent="0.25">
      <c r="A16" s="50" t="s">
        <v>217</v>
      </c>
      <c r="B16" s="30"/>
      <c r="C16" s="30"/>
      <c r="D16" s="30"/>
      <c r="E16" s="30"/>
      <c r="F16" s="30"/>
    </row>
    <row r="17" spans="1:6" ht="15" x14ac:dyDescent="0.25">
      <c r="A17" s="50" t="s">
        <v>218</v>
      </c>
      <c r="B17" s="30"/>
      <c r="C17" s="30"/>
      <c r="D17" s="30"/>
      <c r="E17" s="30"/>
      <c r="F17" s="30"/>
    </row>
    <row r="18" spans="1:6" ht="15" x14ac:dyDescent="0.25">
      <c r="A18" s="29" t="s">
        <v>220</v>
      </c>
      <c r="B18" s="73"/>
      <c r="C18" s="30"/>
      <c r="D18" s="30"/>
      <c r="E18" s="30"/>
      <c r="F18" s="30"/>
    </row>
    <row r="19" spans="1:6" ht="15" x14ac:dyDescent="0.25">
      <c r="A19" s="29" t="s">
        <v>221</v>
      </c>
      <c r="B19" s="30"/>
      <c r="C19" s="30"/>
      <c r="D19" s="30"/>
      <c r="E19" s="30"/>
      <c r="F19" s="30"/>
    </row>
    <row r="20" spans="1:6" ht="30" x14ac:dyDescent="0.25">
      <c r="A20" s="29" t="s">
        <v>222</v>
      </c>
      <c r="B20" s="74"/>
      <c r="C20" s="74"/>
      <c r="D20" s="74"/>
      <c r="E20" s="74"/>
      <c r="F20" s="74"/>
    </row>
    <row r="21" spans="1:6" ht="30" x14ac:dyDescent="0.25">
      <c r="A21" s="29" t="s">
        <v>223</v>
      </c>
      <c r="B21" s="74"/>
      <c r="C21" s="74"/>
      <c r="D21" s="74"/>
      <c r="E21" s="74"/>
      <c r="F21" s="74"/>
    </row>
    <row r="22" spans="1:6" ht="30" x14ac:dyDescent="0.25">
      <c r="A22" s="29" t="s">
        <v>224</v>
      </c>
      <c r="B22" s="74"/>
      <c r="C22" s="74"/>
      <c r="D22" s="74"/>
      <c r="E22" s="74"/>
      <c r="F22" s="74"/>
    </row>
    <row r="23" spans="1:6" ht="15" x14ac:dyDescent="0.25">
      <c r="A23" s="29" t="s">
        <v>225</v>
      </c>
      <c r="B23" s="74"/>
      <c r="C23" s="74"/>
      <c r="D23" s="74"/>
      <c r="E23" s="74"/>
      <c r="F23" s="74"/>
    </row>
    <row r="24" spans="1:6" ht="15" x14ac:dyDescent="0.25">
      <c r="A24" s="29" t="s">
        <v>226</v>
      </c>
      <c r="B24" s="75"/>
      <c r="C24" s="30"/>
      <c r="D24" s="30"/>
      <c r="E24" s="30"/>
      <c r="F24" s="30"/>
    </row>
    <row r="25" spans="1:6" ht="15" x14ac:dyDescent="0.25">
      <c r="A25" s="29" t="s">
        <v>227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228</v>
      </c>
      <c r="B27" s="21"/>
      <c r="C27" s="21"/>
      <c r="D27" s="21"/>
      <c r="E27" s="21"/>
      <c r="F27" s="21"/>
    </row>
    <row r="28" spans="1:6" ht="15" x14ac:dyDescent="0.25">
      <c r="A28" s="29" t="s">
        <v>229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230</v>
      </c>
      <c r="B30" s="21"/>
      <c r="C30" s="21"/>
      <c r="D30" s="21"/>
      <c r="E30" s="21"/>
      <c r="F30" s="21"/>
    </row>
    <row r="31" spans="1:6" ht="15" x14ac:dyDescent="0.25">
      <c r="A31" s="29" t="s">
        <v>215</v>
      </c>
      <c r="B31" s="30"/>
      <c r="C31" s="30"/>
      <c r="D31" s="30"/>
      <c r="E31" s="30"/>
      <c r="F31" s="30"/>
    </row>
    <row r="32" spans="1:6" ht="15" x14ac:dyDescent="0.25">
      <c r="A32" s="29" t="s">
        <v>219</v>
      </c>
      <c r="B32" s="30"/>
      <c r="C32" s="30"/>
      <c r="D32" s="30"/>
      <c r="E32" s="30"/>
      <c r="F32" s="30"/>
    </row>
    <row r="33" spans="1:6" ht="15" x14ac:dyDescent="0.25">
      <c r="A33" s="29" t="s">
        <v>231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232</v>
      </c>
      <c r="B35" s="21"/>
      <c r="C35" s="21"/>
      <c r="D35" s="21"/>
      <c r="E35" s="21"/>
      <c r="F35" s="21"/>
    </row>
    <row r="36" spans="1:6" ht="15" x14ac:dyDescent="0.25">
      <c r="A36" s="29" t="s">
        <v>233</v>
      </c>
      <c r="B36" s="30"/>
      <c r="C36" s="30"/>
      <c r="D36" s="30"/>
      <c r="E36" s="30"/>
      <c r="F36" s="30"/>
    </row>
    <row r="37" spans="1:6" ht="15" x14ac:dyDescent="0.25">
      <c r="A37" s="29" t="s">
        <v>234</v>
      </c>
      <c r="B37" s="30"/>
      <c r="C37" s="30"/>
      <c r="D37" s="30"/>
      <c r="E37" s="30"/>
      <c r="F37" s="30"/>
    </row>
    <row r="38" spans="1:6" ht="15" x14ac:dyDescent="0.25">
      <c r="A38" s="29" t="s">
        <v>235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236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237</v>
      </c>
      <c r="B42" s="21"/>
      <c r="C42" s="21"/>
      <c r="D42" s="21"/>
      <c r="E42" s="21"/>
      <c r="F42" s="21"/>
    </row>
    <row r="43" spans="1:6" ht="15" x14ac:dyDescent="0.25">
      <c r="A43" s="29" t="s">
        <v>238</v>
      </c>
      <c r="B43" s="30"/>
      <c r="C43" s="30"/>
      <c r="D43" s="30"/>
      <c r="E43" s="30"/>
      <c r="F43" s="30"/>
    </row>
    <row r="44" spans="1:6" ht="15" x14ac:dyDescent="0.25">
      <c r="A44" s="29" t="s">
        <v>239</v>
      </c>
      <c r="B44" s="30"/>
      <c r="C44" s="30"/>
      <c r="D44" s="30"/>
      <c r="E44" s="30"/>
      <c r="F44" s="30"/>
    </row>
    <row r="45" spans="1:6" ht="15" x14ac:dyDescent="0.25">
      <c r="A45" s="29" t="s">
        <v>240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241</v>
      </c>
      <c r="B47" s="21"/>
      <c r="C47" s="21"/>
      <c r="D47" s="21"/>
      <c r="E47" s="21"/>
      <c r="F47" s="21"/>
    </row>
    <row r="48" spans="1:6" ht="15" x14ac:dyDescent="0.25">
      <c r="A48" s="29" t="s">
        <v>239</v>
      </c>
      <c r="B48" s="74"/>
      <c r="C48" s="74"/>
      <c r="D48" s="74"/>
      <c r="E48" s="74"/>
      <c r="F48" s="74"/>
    </row>
    <row r="49" spans="1:6" ht="15" x14ac:dyDescent="0.25">
      <c r="A49" s="29" t="s">
        <v>240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242</v>
      </c>
      <c r="B51" s="21"/>
      <c r="C51" s="21"/>
      <c r="D51" s="21"/>
      <c r="E51" s="21"/>
      <c r="F51" s="21"/>
    </row>
    <row r="52" spans="1:6" ht="15" x14ac:dyDescent="0.25">
      <c r="A52" s="29" t="s">
        <v>239</v>
      </c>
      <c r="B52" s="30"/>
      <c r="C52" s="30"/>
      <c r="D52" s="30"/>
      <c r="E52" s="30"/>
      <c r="F52" s="30"/>
    </row>
    <row r="53" spans="1:6" ht="15" x14ac:dyDescent="0.25">
      <c r="A53" s="29" t="s">
        <v>240</v>
      </c>
      <c r="B53" s="30"/>
      <c r="C53" s="30"/>
      <c r="D53" s="30"/>
      <c r="E53" s="30"/>
      <c r="F53" s="30"/>
    </row>
    <row r="54" spans="1:6" ht="15" x14ac:dyDescent="0.25">
      <c r="A54" s="29" t="s">
        <v>243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244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239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240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245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246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247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248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249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250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F6A</vt:lpstr>
      <vt:lpstr>F6B</vt:lpstr>
      <vt:lpstr>F6C</vt:lpstr>
      <vt:lpstr>F6D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