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LEY DE DISCIPLINA FINANCIERA\"/>
    </mc:Choice>
  </mc:AlternateContent>
  <xr:revisionPtr revIDLastSave="0" documentId="13_ncr:1_{6CD4367F-ED0D-420C-B213-E239931D1784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6A" sheetId="7" r:id="rId1"/>
    <sheet name="F6B" sheetId="8" r:id="rId2"/>
    <sheet name="F6C" sheetId="9" r:id="rId3"/>
    <sheet name="F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  <externalReference r:id="rId1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0" l="1"/>
  <c r="A2" i="9"/>
  <c r="A2" i="8"/>
  <c r="A2" i="7"/>
  <c r="C9" i="8" l="1"/>
  <c r="D9" i="8"/>
  <c r="E9" i="8"/>
  <c r="F9" i="8"/>
  <c r="G9" i="8"/>
  <c r="B9" i="8"/>
  <c r="B21" i="8"/>
  <c r="C21" i="8"/>
  <c r="D21" i="8"/>
  <c r="E21" i="8"/>
  <c r="F21" i="8"/>
  <c r="G21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E31" i="8"/>
  <c r="F31" i="8"/>
  <c r="G152" i="7"/>
  <c r="G153" i="7"/>
  <c r="G154" i="7"/>
  <c r="G155" i="7"/>
  <c r="G156" i="7"/>
  <c r="G157" i="7"/>
  <c r="G151" i="7"/>
  <c r="G148" i="7"/>
  <c r="G149" i="7"/>
  <c r="G146" i="7" s="1"/>
  <c r="G147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3" i="7"/>
  <c r="G74" i="7"/>
  <c r="G71" i="7" s="1"/>
  <c r="G72" i="7"/>
  <c r="G62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9" i="7" l="1"/>
  <c r="C43" i="9"/>
  <c r="C77" i="9" s="1"/>
  <c r="B43" i="9"/>
  <c r="D9" i="9"/>
  <c r="E9" i="9"/>
  <c r="G9" i="9"/>
  <c r="B9" i="9"/>
  <c r="D43" i="9"/>
  <c r="D77" i="9" s="1"/>
  <c r="E43" i="9"/>
  <c r="G43" i="9"/>
  <c r="B31" i="8"/>
  <c r="D31" i="8"/>
  <c r="C31" i="8"/>
  <c r="G31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F43" i="9"/>
  <c r="F9" i="9"/>
  <c r="G103" i="7"/>
  <c r="G85" i="7"/>
  <c r="G48" i="7"/>
  <c r="G10" i="7"/>
  <c r="G9" i="7" s="1"/>
  <c r="F9" i="7"/>
  <c r="D9" i="7"/>
  <c r="E77" i="9" l="1"/>
  <c r="G77" i="9"/>
  <c r="B159" i="7"/>
  <c r="F159" i="7"/>
  <c r="C159" i="7"/>
  <c r="B77" i="9"/>
  <c r="F77" i="9"/>
  <c r="D159" i="7"/>
  <c r="G84" i="7"/>
  <c r="G159" i="7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<sst xmlns="http://schemas.openxmlformats.org/spreadsheetml/2006/main" count="492" uniqueCount="292">
  <si>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</si>
  <si>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</si>
  <si>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</si>
  <si>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</si>
  <si>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</si>
  <si>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</si>
  <si>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</si>
  <si>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</si>
  <si>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</si>
  <si>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</si>
  <si>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</si>
  <si>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</si>
  <si>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</si>
  <si>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</si>
  <si>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</si>
  <si>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</si>
  <si>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</si>
  <si>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</si>
  <si>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</si>
  <si>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</si>
  <si>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</si>
  <si>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</si>
  <si>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</si>
  <si>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</si>
  <si>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</si>
  <si>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</si>
  <si>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</si>
  <si>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</si>
  <si>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</si>
  <si>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</si>
  <si>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</si>
  <si>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</si>
  <si>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</si>
  <si>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</si>
  <si>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</si>
  <si>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</si>
  <si>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</si>
  <si>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</si>
  <si>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</si>
  <si>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</si>
  <si>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</si>
  <si>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</si>
  <si>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</si>
  <si>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</si>
  <si>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</si>
  <si>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</si>
  <si>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</si>
  <si>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</si>
  <si>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</si>
  <si>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</si>
  <si>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</si>
  <si>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</si>
  <si>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</si>
  <si>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</si>
  <si>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</si>
  <si>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</si>
  <si>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</si>
  <si>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</si>
  <si>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</si>
  <si>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</si>
  <si>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</si>
  <si>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</si>
  <si>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</si>
  <si>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</si>
  <si>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</si>
  <si>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</si>
  <si>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</si>
  <si>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</si>
  <si>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</si>
  <si>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</si>
  <si>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</si>
  <si>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</si>
  <si>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</si>
  <si>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</si>
  <si>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</si>
  <si>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</si>
  <si>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</si>
  <si>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</si>
  <si>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</si>
  <si>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</si>
  <si>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</si>
  <si>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</si>
  <si>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</si>
  <si>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</si>
  <si>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</si>
  <si>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</si>
  <si>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</si>
  <si>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</si>
  <si>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</si>
  <si>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</si>
  <si>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</si>
  <si>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</si>
  <si>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</si>
  <si>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</si>
  <si>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</si>
  <si>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</si>
  <si>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</si>
  <si>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</si>
  <si>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</si>
  <si>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</si>
  <si>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</si>
  <si>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</si>
  <si>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</si>
  <si>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</si>
  <si>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</si>
  <si>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</si>
  <si>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</si>
  <si>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</si>
  <si>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</si>
  <si>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</si>
  <si>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</si>
  <si>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</si>
  <si>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</si>
  <si>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</si>
  <si>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</si>
  <si>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</si>
  <si>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</si>
  <si>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</si>
  <si>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</si>
  <si>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</si>
  <si>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</si>
  <si>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</si>
  <si>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</si>
  <si>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</si>
  <si>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</si>
  <si>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</si>
  <si>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</si>
  <si>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</si>
  <si>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</si>
  <si>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</si>
  <si>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</si>
  <si>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</si>
  <si>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</si>
  <si>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</si>
  <si>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</si>
  <si>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</si>
  <si>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</si>
  <si>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</si>
  <si>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</si>
  <si>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</si>
  <si>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</si>
  <si>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</si>
  <si>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</si>
  <si>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</si>
  <si>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</si>
  <si>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</si>
  <si>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</si>
  <si>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</si>
  <si>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</si>
  <si>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</si>
  <si>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</si>
  <si>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</si>
  <si>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</si>
  <si>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</si>
  <si>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</si>
  <si>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</si>
  <si>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</si>
  <si>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</si>
  <si>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</si>
  <si>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</si>
  <si>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</si>
  <si>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</si>
  <si>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</si>
  <si>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</si>
  <si>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</si>
  <si>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</si>
  <si>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</si>
  <si>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</si>
  <si>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</si>
  <si>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</si>
  <si>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</si>
  <si>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</si>
  <si>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</si>
  <si>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</si>
  <si>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</si>
  <si>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</si>
  <si>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</si>
  <si>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</si>
  <si>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</si>
  <si>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</si>
  <si>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</si>
  <si>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</si>
  <si>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</si>
  <si>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</si>
  <si>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</si>
  <si>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</si>
  <si>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</si>
  <si>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</si>
  <si>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</si>
  <si>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</si>
  <si>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</si>
  <si>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</si>
  <si>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</si>
  <si>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</si>
  <si>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</si>
  <si>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</si>
  <si>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</si>
  <si>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</si>
  <si>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</si>
  <si>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</si>
  <si>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</si>
  <si>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</si>
  <si>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</si>
  <si>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</si>
  <si>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</si>
  <si>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</si>
  <si>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</si>
  <si>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</si>
  <si>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</si>
  <si>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</si>
  <si>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</si>
  <si>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</si>
  <si>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</si>
  <si>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</si>
  <si>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</si>
  <si>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</si>
  <si>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</si>
  <si>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</si>
  <si>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</si>
  <si>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</si>
  <si>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</si>
  <si>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</si>
  <si>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</si>
  <si>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</si>
  <si>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</si>
  <si>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</si>
  <si>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</si>
  <si>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</si>
  <si>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</si>
  <si>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</si>
  <si>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</si>
  <si>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</si>
  <si>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</si>
  <si>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</si>
  <si>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</si>
  <si>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</si>
  <si>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</si>
  <si>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</si>
  <si>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</si>
  <si>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</si>
  <si>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</si>
  <si>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</si>
  <si>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</si>
  <si>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</si>
  <si>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</si>
  <si>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</si>
  <si>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</si>
  <si>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</si>
  <si>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</si>
  <si>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</si>
  <si>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</si>
  <si>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</si>
  <si>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</si>
  <si>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</si>
  <si>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</si>
  <si>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</si>
  <si>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</si>
  <si>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</si>
  <si>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</si>
  <si>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</si>
  <si>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</si>
  <si>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</si>
  <si>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</si>
  <si>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</si>
  <si>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</si>
  <si>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</si>
  <si>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</si>
  <si>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</si>
  <si>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</si>
  <si>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</si>
  <si>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</si>
  <si>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</si>
  <si>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</si>
  <si>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</si>
  <si>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</si>
  <si>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</si>
  <si>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</si>
  <si>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</si>
  <si>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</si>
  <si>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</si>
  <si>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</si>
  <si>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31120M26A010100 GERENCIA GENERAL</t>
  </si>
  <si>
    <t>31120M26A010200 GERENCIA ADMINISTRATIVA</t>
  </si>
  <si>
    <t>31120M26A010300 GERENCIA AGUA POTABLE</t>
  </si>
  <si>
    <t>31120M26A010400 GERENCIA INGENIERIA Y PROYECTOS</t>
  </si>
  <si>
    <t>31120M26A010500 GERENCIA COMERCIAL</t>
  </si>
  <si>
    <t>31120M26A010600 GERENCIA JURIDICO</t>
  </si>
  <si>
    <t>31120M26A010700 GERENCIA CALIDAD DEL AGUA</t>
  </si>
  <si>
    <t>31120M26A010800 PTAR</t>
  </si>
  <si>
    <t>31120M26A010900 GERENCIA ALCANTARILLADO</t>
  </si>
  <si>
    <t>31120M26A011000 GERENCIA MANTENIMIENTO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</si>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</sst>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4" fontId="1" fillId="3" borderId="14" xfId="4" applyNumberFormat="1" applyFont="1" applyFill="1" applyBorder="1" applyAlignment="1" applyProtection="1">
      <alignment vertical="center"/>
      <protection locked="0"/>
    </xf>
    <xf numFmtId="164" fontId="0" fillId="3" borderId="14" xfId="4" applyNumberFormat="1" applyFont="1" applyFill="1" applyBorder="1" applyAlignment="1" applyProtection="1">
      <alignment vertical="center"/>
      <protection locked="0"/>
    </xf>
    <xf numFmtId="164" fontId="1" fillId="0" borderId="14" xfId="4" applyNumberFormat="1" applyFont="1" applyFill="1" applyBorder="1" applyAlignment="1" applyProtection="1">
      <alignment vertical="center"/>
      <protection locked="0"/>
    </xf>
    <xf numFmtId="164" fontId="0" fillId="0" borderId="14" xfId="4" applyNumberFormat="1" applyFont="1" applyFill="1" applyBorder="1" applyAlignment="1" applyProtection="1">
      <alignment vertical="center"/>
      <protection locked="0"/>
    </xf>
    <xf numFmtId="164" fontId="0" fillId="0" borderId="8" xfId="4" applyNumberFormat="1" applyFont="1" applyFill="1" applyBorder="1" applyAlignment="1" applyProtection="1">
      <alignment vertical="center"/>
      <protection locked="0"/>
    </xf>
    <xf numFmtId="164" fontId="1" fillId="0" borderId="8" xfId="4" applyNumberFormat="1" applyFont="1" applyFill="1" applyBorder="1" applyAlignment="1" applyProtection="1">
      <alignment vertical="center"/>
      <protection locked="0"/>
    </xf>
    <xf numFmtId="164" fontId="1" fillId="0" borderId="8" xfId="4" applyNumberFormat="1" applyFont="1" applyFill="1" applyBorder="1" applyAlignment="1" applyProtection="1">
      <alignment horizontal="right" vertical="center"/>
      <protection locked="0"/>
    </xf>
    <xf numFmtId="164" fontId="0" fillId="0" borderId="8" xfId="4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889CC47B-9AD4-40C6-9CD4-95D0A4743714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2908300</xdr:colOff>
      <xdr:row>2</xdr:row>
      <xdr:rowOff>25400</xdr:rowOff>
    </xdr:from>
    <xdr:to>
      <xdr:col>0</xdr:col>
      <xdr:colOff>3586480</xdr:colOff>
      <xdr:row>4</xdr:row>
      <xdr:rowOff>160655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A9AC20-6D9F-4FFB-BA81-A82220ED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8300" y="736600"/>
          <a:ext cx="678180" cy="516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1282700</xdr:colOff>
      <xdr:row>2</xdr:row>
      <xdr:rowOff>25400</xdr:rowOff>
    </xdr:from>
    <xdr:to>
      <xdr:col>0</xdr:col>
      <xdr:colOff>1960880</xdr:colOff>
      <xdr:row>4</xdr:row>
      <xdr:rowOff>160655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97469D-4071-408E-8EBA-5B1B8B29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0" y="736600"/>
          <a:ext cx="678180" cy="5162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2438400</xdr:colOff>
      <xdr:row>2</xdr:row>
      <xdr:rowOff>38100</xdr:rowOff>
    </xdr:from>
    <xdr:to>
      <xdr:col>0</xdr:col>
      <xdr:colOff>3116580</xdr:colOff>
      <xdr:row>4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7CE5F4-8E91-4DF1-87E0-7E7271B1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749300"/>
          <a:ext cx="678180" cy="5162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1955800</xdr:colOff>
      <xdr:row>2</xdr:row>
      <xdr:rowOff>38100</xdr:rowOff>
    </xdr:from>
    <xdr:to>
      <xdr:col>0</xdr:col>
      <xdr:colOff>2633980</xdr:colOff>
      <xdr:row>4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1C601C-A709-42EC-B2CA-1B12F98C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749300"/>
          <a:ext cx="678180" cy="5162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astrod\Documents\Vero\TERE\TRANSPARENCIA\Titulo%20V\2024\4TO%20TRIMESTRE%202024\LEY%20DE%20DISCIPLINA%20FINANCIERA\LEY%20DE%20DISCIPLINA%20FINANCIERA.xlsx" TargetMode="External"/><Relationship Id="rId1" Type="http://schemas.openxmlformats.org/officeDocument/2006/relationships/externalLinkPath" Target="/Users/ecastrod/Documents/Vero/TERE/TRANSPARENCIA/Titulo%20V/2024/4TO%20TRIMESTRE%202024/LEY%20DE%20DISCIPLINA%20FINANCIERA/LEY%20DE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  <sheetName val="F8"/>
      <sheetName val="7a"/>
      <sheetName val="7b"/>
      <sheetName val="7c"/>
      <sheetName val="7d"/>
      <sheetName val="F8_IEA"/>
    </sheetNames>
    <sheetDataSet>
      <sheetData sheetId="0" refreshError="1">
        <row r="2">
          <cell r="A2" t="str">
            <v xml:space="preserve"> Comité Municipal de Agua Potable y Alcantarillado de Salamanca, Guanajuato.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E2" sqref="E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00" t="s">
        <v>19</v>
      </c>
      <c r="B1" s="101"/>
      <c r="C1" s="101"/>
      <c r="D1" s="101"/>
      <c r="E1" s="101"/>
      <c r="F1" s="101"/>
      <c r="G1" s="102"/>
    </row>
    <row r="2" spans="1:7" x14ac:dyDescent="0.25">
      <c r="A2" s="76" t="str">
        <f>[2]F1!A2</f>
        <v xml:space="preserve"> Comité Municipal de Agua Potable y Alcantarillado de Salamanca, Guanajuato.</v>
      </c>
      <c r="B2" s="76"/>
      <c r="C2" s="76"/>
      <c r="D2" s="76"/>
      <c r="E2" s="76"/>
      <c r="F2" s="76"/>
      <c r="G2" s="76"/>
    </row>
    <row r="3" spans="1:7" x14ac:dyDescent="0.25">
      <c r="A3" s="77" t="s">
        <v>20</v>
      </c>
      <c r="B3" s="77"/>
      <c r="C3" s="77"/>
      <c r="D3" s="77"/>
      <c r="E3" s="77"/>
      <c r="F3" s="77"/>
      <c r="G3" s="77"/>
    </row>
    <row r="4" spans="1:7" x14ac:dyDescent="0.25">
      <c r="A4" s="77" t="s">
        <v>21</v>
      </c>
      <c r="B4" s="77"/>
      <c r="C4" s="77"/>
      <c r="D4" s="77"/>
      <c r="E4" s="77"/>
      <c r="F4" s="77"/>
      <c r="G4" s="77"/>
    </row>
    <row r="5" spans="1:7" x14ac:dyDescent="0.25">
      <c r="A5" s="77" t="s">
        <v>291</v>
      </c>
      <c r="B5" s="77"/>
      <c r="C5" s="77"/>
      <c r="D5" s="77"/>
      <c r="E5" s="77"/>
      <c r="F5" s="77"/>
      <c r="G5" s="77"/>
    </row>
    <row r="6" spans="1:7" x14ac:dyDescent="0.25">
      <c r="A6" s="78" t="s">
        <v>0</v>
      </c>
      <c r="B6" s="78"/>
      <c r="C6" s="78"/>
      <c r="D6" s="78"/>
      <c r="E6" s="78"/>
      <c r="F6" s="78"/>
      <c r="G6" s="78"/>
    </row>
    <row r="7" spans="1:7" x14ac:dyDescent="0.25">
      <c r="A7" s="98" t="s">
        <v>1</v>
      </c>
      <c r="B7" s="98" t="s">
        <v>22</v>
      </c>
      <c r="C7" s="98"/>
      <c r="D7" s="98"/>
      <c r="E7" s="98"/>
      <c r="F7" s="98"/>
      <c r="G7" s="99" t="s">
        <v>23</v>
      </c>
    </row>
    <row r="8" spans="1:7" ht="30" x14ac:dyDescent="0.25">
      <c r="A8" s="98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98"/>
    </row>
    <row r="9" spans="1:7" x14ac:dyDescent="0.25">
      <c r="A9" s="8" t="s">
        <v>28</v>
      </c>
      <c r="B9" s="53">
        <f t="shared" ref="B9:G9" si="0">SUM(B10,B18,B28,B38,B48,B58,B62,B71,B75)</f>
        <v>266974757.62999997</v>
      </c>
      <c r="C9" s="53">
        <f t="shared" si="0"/>
        <v>277371390.53000003</v>
      </c>
      <c r="D9" s="53">
        <f t="shared" si="0"/>
        <v>544346148.16000009</v>
      </c>
      <c r="E9" s="53">
        <f t="shared" si="0"/>
        <v>291177057.69999999</v>
      </c>
      <c r="F9" s="53">
        <f t="shared" si="0"/>
        <v>285303796.47999996</v>
      </c>
      <c r="G9" s="53">
        <f t="shared" si="0"/>
        <v>253169090.45999998</v>
      </c>
    </row>
    <row r="10" spans="1:7" x14ac:dyDescent="0.25">
      <c r="A10" s="54" t="s">
        <v>29</v>
      </c>
      <c r="B10" s="53">
        <f t="shared" ref="B10:G10" si="1">SUM(B11:B17)</f>
        <v>112178816.46999998</v>
      </c>
      <c r="C10" s="53">
        <f t="shared" si="1"/>
        <v>-1.1641532182693481E-10</v>
      </c>
      <c r="D10" s="53">
        <f t="shared" si="1"/>
        <v>112178816.47</v>
      </c>
      <c r="E10" s="53">
        <f t="shared" si="1"/>
        <v>101761578.36000001</v>
      </c>
      <c r="F10" s="53">
        <f t="shared" si="1"/>
        <v>97994105.139999986</v>
      </c>
      <c r="G10" s="53">
        <f t="shared" si="1"/>
        <v>10417238.109999994</v>
      </c>
    </row>
    <row r="11" spans="1:7" x14ac:dyDescent="0.25">
      <c r="A11" s="55" t="s">
        <v>30</v>
      </c>
      <c r="B11" s="90">
        <v>57560293.460000001</v>
      </c>
      <c r="C11" s="90">
        <v>792614.08</v>
      </c>
      <c r="D11" s="91">
        <v>58352907.539999999</v>
      </c>
      <c r="E11" s="90">
        <v>56056592.490000002</v>
      </c>
      <c r="F11" s="90">
        <v>54591290.719999999</v>
      </c>
      <c r="G11" s="91">
        <v>2296315.049999997</v>
      </c>
    </row>
    <row r="12" spans="1:7" x14ac:dyDescent="0.25">
      <c r="A12" s="55" t="s">
        <v>31</v>
      </c>
      <c r="B12" s="90">
        <v>208000</v>
      </c>
      <c r="C12" s="90">
        <v>0</v>
      </c>
      <c r="D12" s="91">
        <v>208000</v>
      </c>
      <c r="E12" s="90">
        <v>142448.24</v>
      </c>
      <c r="F12" s="90">
        <v>142448.24</v>
      </c>
      <c r="G12" s="91">
        <v>65551.760000000009</v>
      </c>
    </row>
    <row r="13" spans="1:7" x14ac:dyDescent="0.25">
      <c r="A13" s="55" t="s">
        <v>32</v>
      </c>
      <c r="B13" s="90">
        <v>11899693.98</v>
      </c>
      <c r="C13" s="90">
        <v>629733.78</v>
      </c>
      <c r="D13" s="91">
        <v>12529427.76</v>
      </c>
      <c r="E13" s="90">
        <v>11507090.25</v>
      </c>
      <c r="F13" s="90">
        <v>11457510.98</v>
      </c>
      <c r="G13" s="91">
        <v>1022337.5099999998</v>
      </c>
    </row>
    <row r="14" spans="1:7" x14ac:dyDescent="0.25">
      <c r="A14" s="55" t="s">
        <v>33</v>
      </c>
      <c r="B14" s="90">
        <v>23022783.379999999</v>
      </c>
      <c r="C14" s="90">
        <v>-2479617.71</v>
      </c>
      <c r="D14" s="91">
        <v>20543165.669999998</v>
      </c>
      <c r="E14" s="90">
        <v>16538026.23</v>
      </c>
      <c r="F14" s="90">
        <v>14431408.91</v>
      </c>
      <c r="G14" s="91">
        <v>4005139.4399999976</v>
      </c>
    </row>
    <row r="15" spans="1:7" x14ac:dyDescent="0.25">
      <c r="A15" s="55" t="s">
        <v>34</v>
      </c>
      <c r="B15" s="90">
        <v>18449347.239999998</v>
      </c>
      <c r="C15" s="90">
        <v>1399444.23</v>
      </c>
      <c r="D15" s="91">
        <v>19848791.469999999</v>
      </c>
      <c r="E15" s="90">
        <v>17517421.149999999</v>
      </c>
      <c r="F15" s="90">
        <v>17371446.289999999</v>
      </c>
      <c r="G15" s="91">
        <v>2331370.3200000003</v>
      </c>
    </row>
    <row r="16" spans="1:7" x14ac:dyDescent="0.25">
      <c r="A16" s="55" t="s">
        <v>35</v>
      </c>
      <c r="B16" s="90">
        <v>1038698.41</v>
      </c>
      <c r="C16" s="90">
        <v>-342174.38</v>
      </c>
      <c r="D16" s="91">
        <v>696524.03</v>
      </c>
      <c r="E16" s="90">
        <v>0</v>
      </c>
      <c r="F16" s="90">
        <v>0</v>
      </c>
      <c r="G16" s="91">
        <v>696524.03</v>
      </c>
    </row>
    <row r="17" spans="1:7" x14ac:dyDescent="0.25">
      <c r="A17" s="55" t="s">
        <v>36</v>
      </c>
      <c r="B17" s="91">
        <v>0</v>
      </c>
      <c r="C17" s="91">
        <v>0</v>
      </c>
      <c r="D17" s="91">
        <v>0</v>
      </c>
      <c r="E17" s="91">
        <v>0</v>
      </c>
      <c r="F17" s="91">
        <v>0</v>
      </c>
      <c r="G17" s="91">
        <v>0</v>
      </c>
    </row>
    <row r="18" spans="1:7" x14ac:dyDescent="0.25">
      <c r="A18" s="54" t="s">
        <v>37</v>
      </c>
      <c r="B18" s="53">
        <f t="shared" ref="B18:G18" si="2">SUM(B19:B27)</f>
        <v>45826380</v>
      </c>
      <c r="C18" s="53">
        <f t="shared" si="2"/>
        <v>2683787.09</v>
      </c>
      <c r="D18" s="53">
        <f t="shared" si="2"/>
        <v>48510167.090000004</v>
      </c>
      <c r="E18" s="53">
        <f t="shared" si="2"/>
        <v>30932459.16</v>
      </c>
      <c r="F18" s="53">
        <f t="shared" si="2"/>
        <v>30932459.16</v>
      </c>
      <c r="G18" s="53">
        <f t="shared" si="2"/>
        <v>17577707.93</v>
      </c>
    </row>
    <row r="19" spans="1:7" x14ac:dyDescent="0.25">
      <c r="A19" s="55" t="s">
        <v>38</v>
      </c>
      <c r="B19" s="90">
        <v>3253000</v>
      </c>
      <c r="C19" s="90">
        <v>155839.26999999999</v>
      </c>
      <c r="D19" s="91">
        <v>3408839.27</v>
      </c>
      <c r="E19" s="90">
        <v>2165201.77</v>
      </c>
      <c r="F19" s="90">
        <v>2165201.77</v>
      </c>
      <c r="G19" s="91">
        <v>1243637.5</v>
      </c>
    </row>
    <row r="20" spans="1:7" x14ac:dyDescent="0.25">
      <c r="A20" s="55" t="s">
        <v>39</v>
      </c>
      <c r="B20" s="90">
        <v>300000</v>
      </c>
      <c r="C20" s="90">
        <v>0</v>
      </c>
      <c r="D20" s="91">
        <v>300000</v>
      </c>
      <c r="E20" s="90">
        <v>209381.07</v>
      </c>
      <c r="F20" s="90">
        <v>209381.07</v>
      </c>
      <c r="G20" s="91">
        <v>90618.93</v>
      </c>
    </row>
    <row r="21" spans="1:7" x14ac:dyDescent="0.25">
      <c r="A21" s="55" t="s">
        <v>40</v>
      </c>
      <c r="B21" s="90">
        <v>0</v>
      </c>
      <c r="C21" s="90">
        <v>260670</v>
      </c>
      <c r="D21" s="91">
        <v>260670</v>
      </c>
      <c r="E21" s="90">
        <v>17280</v>
      </c>
      <c r="F21" s="90">
        <v>17280</v>
      </c>
      <c r="G21" s="91">
        <v>243390</v>
      </c>
    </row>
    <row r="22" spans="1:7" x14ac:dyDescent="0.25">
      <c r="A22" s="55" t="s">
        <v>41</v>
      </c>
      <c r="B22" s="90">
        <v>23842000</v>
      </c>
      <c r="C22" s="90">
        <v>-1310708.0900000001</v>
      </c>
      <c r="D22" s="91">
        <v>22531291.91</v>
      </c>
      <c r="E22" s="90">
        <v>15084792.189999999</v>
      </c>
      <c r="F22" s="90">
        <v>15084792.189999999</v>
      </c>
      <c r="G22" s="91">
        <v>7446499.7200000007</v>
      </c>
    </row>
    <row r="23" spans="1:7" x14ac:dyDescent="0.25">
      <c r="A23" s="55" t="s">
        <v>42</v>
      </c>
      <c r="B23" s="90">
        <v>2640000</v>
      </c>
      <c r="C23" s="90">
        <v>234900.35</v>
      </c>
      <c r="D23" s="91">
        <v>2874900.35</v>
      </c>
      <c r="E23" s="90">
        <v>1015130.21</v>
      </c>
      <c r="F23" s="90">
        <v>1015130.21</v>
      </c>
      <c r="G23" s="91">
        <v>1859770.1400000001</v>
      </c>
    </row>
    <row r="24" spans="1:7" x14ac:dyDescent="0.25">
      <c r="A24" s="55" t="s">
        <v>43</v>
      </c>
      <c r="B24" s="90">
        <v>6555000</v>
      </c>
      <c r="C24" s="90">
        <v>3000000</v>
      </c>
      <c r="D24" s="91">
        <v>9555000</v>
      </c>
      <c r="E24" s="90">
        <v>7083537.04</v>
      </c>
      <c r="F24" s="90">
        <v>7083537.04</v>
      </c>
      <c r="G24" s="91">
        <v>2471462.96</v>
      </c>
    </row>
    <row r="25" spans="1:7" x14ac:dyDescent="0.25">
      <c r="A25" s="55" t="s">
        <v>44</v>
      </c>
      <c r="B25" s="90">
        <v>3054280</v>
      </c>
      <c r="C25" s="90">
        <v>591780.97</v>
      </c>
      <c r="D25" s="91">
        <v>3646060.9699999997</v>
      </c>
      <c r="E25" s="90">
        <v>3277215.4</v>
      </c>
      <c r="F25" s="90">
        <v>3277215.4</v>
      </c>
      <c r="G25" s="91">
        <v>368845.56999999983</v>
      </c>
    </row>
    <row r="26" spans="1:7" x14ac:dyDescent="0.25">
      <c r="A26" s="55" t="s">
        <v>45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</row>
    <row r="27" spans="1:7" x14ac:dyDescent="0.25">
      <c r="A27" s="55" t="s">
        <v>46</v>
      </c>
      <c r="B27" s="90">
        <v>6182100</v>
      </c>
      <c r="C27" s="90">
        <v>-248695.41</v>
      </c>
      <c r="D27" s="91">
        <v>5933404.5899999999</v>
      </c>
      <c r="E27" s="90">
        <v>2079921.48</v>
      </c>
      <c r="F27" s="90">
        <v>2079921.48</v>
      </c>
      <c r="G27" s="91">
        <v>3853483.11</v>
      </c>
    </row>
    <row r="28" spans="1:7" x14ac:dyDescent="0.25">
      <c r="A28" s="54" t="s">
        <v>47</v>
      </c>
      <c r="B28" s="53">
        <f t="shared" ref="B28:G28" si="3">SUM(B29:B37)</f>
        <v>89623404.219999999</v>
      </c>
      <c r="C28" s="53">
        <f t="shared" si="3"/>
        <v>-1838442.8500000008</v>
      </c>
      <c r="D28" s="53">
        <f t="shared" si="3"/>
        <v>87784961.36999999</v>
      </c>
      <c r="E28" s="53">
        <f t="shared" si="3"/>
        <v>67219557.069999993</v>
      </c>
      <c r="F28" s="53">
        <f t="shared" si="3"/>
        <v>65113769.07</v>
      </c>
      <c r="G28" s="53">
        <f t="shared" si="3"/>
        <v>20565404.300000001</v>
      </c>
    </row>
    <row r="29" spans="1:7" x14ac:dyDescent="0.25">
      <c r="A29" s="55" t="s">
        <v>48</v>
      </c>
      <c r="B29" s="90">
        <v>43000000</v>
      </c>
      <c r="C29" s="90">
        <v>-8345746.1900000004</v>
      </c>
      <c r="D29" s="91">
        <v>34654253.810000002</v>
      </c>
      <c r="E29" s="90">
        <v>30808427.260000002</v>
      </c>
      <c r="F29" s="90">
        <v>30808427.260000002</v>
      </c>
      <c r="G29" s="91">
        <v>3845826.5500000007</v>
      </c>
    </row>
    <row r="30" spans="1:7" x14ac:dyDescent="0.25">
      <c r="A30" s="55" t="s">
        <v>49</v>
      </c>
      <c r="B30" s="90">
        <v>1546000</v>
      </c>
      <c r="C30" s="90">
        <v>314000</v>
      </c>
      <c r="D30" s="91">
        <v>1860000</v>
      </c>
      <c r="E30" s="90">
        <v>1189720.57</v>
      </c>
      <c r="F30" s="90">
        <v>1189720.57</v>
      </c>
      <c r="G30" s="91">
        <v>670279.42999999993</v>
      </c>
    </row>
    <row r="31" spans="1:7" x14ac:dyDescent="0.25">
      <c r="A31" s="55" t="s">
        <v>50</v>
      </c>
      <c r="B31" s="90">
        <v>12140000</v>
      </c>
      <c r="C31" s="90">
        <v>1249666.3999999999</v>
      </c>
      <c r="D31" s="91">
        <v>13389666.4</v>
      </c>
      <c r="E31" s="90">
        <v>10045879.060000001</v>
      </c>
      <c r="F31" s="90">
        <v>10045879.060000001</v>
      </c>
      <c r="G31" s="91">
        <v>3343787.34</v>
      </c>
    </row>
    <row r="32" spans="1:7" x14ac:dyDescent="0.25">
      <c r="A32" s="55" t="s">
        <v>51</v>
      </c>
      <c r="B32" s="90">
        <v>2898000</v>
      </c>
      <c r="C32" s="90">
        <v>2101311.37</v>
      </c>
      <c r="D32" s="91">
        <v>4999311.37</v>
      </c>
      <c r="E32" s="90">
        <v>4086840.72</v>
      </c>
      <c r="F32" s="90">
        <v>4086840.72</v>
      </c>
      <c r="G32" s="91">
        <v>912470.64999999991</v>
      </c>
    </row>
    <row r="33" spans="1:7" ht="14.45" customHeight="1" x14ac:dyDescent="0.25">
      <c r="A33" s="55" t="s">
        <v>52</v>
      </c>
      <c r="B33" s="90">
        <v>9541500</v>
      </c>
      <c r="C33" s="90">
        <v>2320764.77</v>
      </c>
      <c r="D33" s="91">
        <v>11862264.77</v>
      </c>
      <c r="E33" s="90">
        <v>6886435.79</v>
      </c>
      <c r="F33" s="90">
        <v>6886435.79</v>
      </c>
      <c r="G33" s="91">
        <v>4975828.9799999995</v>
      </c>
    </row>
    <row r="34" spans="1:7" ht="14.45" customHeight="1" x14ac:dyDescent="0.25">
      <c r="A34" s="55" t="s">
        <v>53</v>
      </c>
      <c r="B34" s="90">
        <v>4127000</v>
      </c>
      <c r="C34" s="90">
        <v>600000</v>
      </c>
      <c r="D34" s="91">
        <v>4727000</v>
      </c>
      <c r="E34" s="90">
        <v>2790726.38</v>
      </c>
      <c r="F34" s="90">
        <v>2790726.38</v>
      </c>
      <c r="G34" s="91">
        <v>1936273.62</v>
      </c>
    </row>
    <row r="35" spans="1:7" ht="14.45" customHeight="1" x14ac:dyDescent="0.25">
      <c r="A35" s="55" t="s">
        <v>54</v>
      </c>
      <c r="B35" s="90">
        <v>758000</v>
      </c>
      <c r="C35" s="90">
        <v>0</v>
      </c>
      <c r="D35" s="91">
        <v>758000</v>
      </c>
      <c r="E35" s="90">
        <v>195219.48</v>
      </c>
      <c r="F35" s="90">
        <v>195219.48</v>
      </c>
      <c r="G35" s="91">
        <v>562780.52</v>
      </c>
    </row>
    <row r="36" spans="1:7" ht="14.45" customHeight="1" x14ac:dyDescent="0.25">
      <c r="A36" s="55" t="s">
        <v>55</v>
      </c>
      <c r="B36" s="90">
        <v>405000</v>
      </c>
      <c r="C36" s="90">
        <v>0</v>
      </c>
      <c r="D36" s="91">
        <v>405000</v>
      </c>
      <c r="E36" s="90">
        <v>48552.49</v>
      </c>
      <c r="F36" s="90">
        <v>48552.49</v>
      </c>
      <c r="G36" s="91">
        <v>356447.51</v>
      </c>
    </row>
    <row r="37" spans="1:7" ht="14.45" customHeight="1" x14ac:dyDescent="0.25">
      <c r="A37" s="55" t="s">
        <v>56</v>
      </c>
      <c r="B37" s="90">
        <v>15207904.220000001</v>
      </c>
      <c r="C37" s="90">
        <v>-78439.199999999997</v>
      </c>
      <c r="D37" s="91">
        <v>15129465.020000001</v>
      </c>
      <c r="E37" s="90">
        <v>11167755.32</v>
      </c>
      <c r="F37" s="90">
        <v>9061967.3200000003</v>
      </c>
      <c r="G37" s="91">
        <v>3961709.7000000011</v>
      </c>
    </row>
    <row r="38" spans="1:7" x14ac:dyDescent="0.25">
      <c r="A38" s="54" t="s">
        <v>57</v>
      </c>
      <c r="B38" s="53">
        <f t="shared" ref="B38:G38" si="4">SUM(B39:B47)</f>
        <v>100000</v>
      </c>
      <c r="C38" s="53">
        <f t="shared" si="4"/>
        <v>0</v>
      </c>
      <c r="D38" s="53">
        <f t="shared" si="4"/>
        <v>100000</v>
      </c>
      <c r="E38" s="53">
        <f t="shared" si="4"/>
        <v>45065.66</v>
      </c>
      <c r="F38" s="53">
        <f t="shared" si="4"/>
        <v>45065.66</v>
      </c>
      <c r="G38" s="53">
        <f t="shared" si="4"/>
        <v>54934.34</v>
      </c>
    </row>
    <row r="39" spans="1:7" x14ac:dyDescent="0.25">
      <c r="A39" s="55" t="s">
        <v>58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</row>
    <row r="40" spans="1:7" x14ac:dyDescent="0.25">
      <c r="A40" s="55" t="s">
        <v>59</v>
      </c>
      <c r="B40" s="91">
        <v>0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55" t="s">
        <v>60</v>
      </c>
      <c r="B41" s="91">
        <v>0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x14ac:dyDescent="0.25">
      <c r="A42" s="55" t="s">
        <v>61</v>
      </c>
      <c r="B42" s="90">
        <v>100000</v>
      </c>
      <c r="C42" s="90">
        <v>0</v>
      </c>
      <c r="D42" s="91">
        <v>100000</v>
      </c>
      <c r="E42" s="90">
        <v>45065.66</v>
      </c>
      <c r="F42" s="90">
        <v>45065.66</v>
      </c>
      <c r="G42" s="91">
        <v>54934.34</v>
      </c>
    </row>
    <row r="43" spans="1:7" x14ac:dyDescent="0.25">
      <c r="A43" s="55" t="s">
        <v>62</v>
      </c>
      <c r="B43" s="91">
        <v>0</v>
      </c>
      <c r="C43" s="91">
        <v>0</v>
      </c>
      <c r="D43" s="91">
        <v>0</v>
      </c>
      <c r="E43" s="91">
        <v>0</v>
      </c>
      <c r="F43" s="91">
        <v>0</v>
      </c>
      <c r="G43" s="91">
        <v>0</v>
      </c>
    </row>
    <row r="44" spans="1:7" x14ac:dyDescent="0.25">
      <c r="A44" s="55" t="s">
        <v>63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</row>
    <row r="45" spans="1:7" x14ac:dyDescent="0.25">
      <c r="A45" s="55" t="s">
        <v>64</v>
      </c>
      <c r="B45" s="91">
        <v>0</v>
      </c>
      <c r="C45" s="91">
        <v>0</v>
      </c>
      <c r="D45" s="91">
        <v>0</v>
      </c>
      <c r="E45" s="91">
        <v>0</v>
      </c>
      <c r="F45" s="91">
        <v>0</v>
      </c>
      <c r="G45" s="91">
        <v>0</v>
      </c>
    </row>
    <row r="46" spans="1:7" x14ac:dyDescent="0.25">
      <c r="A46" s="55" t="s">
        <v>65</v>
      </c>
      <c r="B46" s="91">
        <v>0</v>
      </c>
      <c r="C46" s="91">
        <v>0</v>
      </c>
      <c r="D46" s="91">
        <v>0</v>
      </c>
      <c r="E46" s="91">
        <v>0</v>
      </c>
      <c r="F46" s="91">
        <v>0</v>
      </c>
      <c r="G46" s="91">
        <v>0</v>
      </c>
    </row>
    <row r="47" spans="1:7" x14ac:dyDescent="0.25">
      <c r="A47" s="55" t="s">
        <v>66</v>
      </c>
      <c r="B47" s="91">
        <v>0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</row>
    <row r="48" spans="1:7" x14ac:dyDescent="0.25">
      <c r="A48" s="54" t="s">
        <v>67</v>
      </c>
      <c r="B48" s="53">
        <f t="shared" ref="B48:G48" si="5">SUM(B49:B57)</f>
        <v>4552000</v>
      </c>
      <c r="C48" s="53">
        <f t="shared" si="5"/>
        <v>47229338.289999999</v>
      </c>
      <c r="D48" s="53">
        <f t="shared" si="5"/>
        <v>51781338.289999999</v>
      </c>
      <c r="E48" s="53">
        <f t="shared" si="5"/>
        <v>32630621.959999993</v>
      </c>
      <c r="F48" s="53">
        <f t="shared" si="5"/>
        <v>32630621.959999993</v>
      </c>
      <c r="G48" s="53">
        <f t="shared" si="5"/>
        <v>19150716.330000002</v>
      </c>
    </row>
    <row r="49" spans="1:7" x14ac:dyDescent="0.25">
      <c r="A49" s="55" t="s">
        <v>68</v>
      </c>
      <c r="B49" s="90">
        <v>900000</v>
      </c>
      <c r="C49" s="90">
        <v>450985</v>
      </c>
      <c r="D49" s="91">
        <v>1350985</v>
      </c>
      <c r="E49" s="90">
        <v>1115518.22</v>
      </c>
      <c r="F49" s="90">
        <v>1115518.22</v>
      </c>
      <c r="G49" s="91">
        <v>235466.78000000003</v>
      </c>
    </row>
    <row r="50" spans="1:7" x14ac:dyDescent="0.25">
      <c r="A50" s="55" t="s">
        <v>69</v>
      </c>
      <c r="B50" s="90">
        <v>50000</v>
      </c>
      <c r="C50" s="90">
        <v>103937.71</v>
      </c>
      <c r="D50" s="91">
        <v>153937.71000000002</v>
      </c>
      <c r="E50" s="90">
        <v>19380</v>
      </c>
      <c r="F50" s="90">
        <v>19380</v>
      </c>
      <c r="G50" s="91">
        <v>134557.71000000002</v>
      </c>
    </row>
    <row r="51" spans="1:7" x14ac:dyDescent="0.25">
      <c r="A51" s="55" t="s">
        <v>70</v>
      </c>
      <c r="B51" s="90">
        <v>100000</v>
      </c>
      <c r="C51" s="90">
        <v>120000</v>
      </c>
      <c r="D51" s="91">
        <v>220000</v>
      </c>
      <c r="E51" s="90">
        <v>13903.43</v>
      </c>
      <c r="F51" s="90">
        <v>13903.43</v>
      </c>
      <c r="G51" s="91">
        <v>206096.57</v>
      </c>
    </row>
    <row r="52" spans="1:7" x14ac:dyDescent="0.25">
      <c r="A52" s="55" t="s">
        <v>71</v>
      </c>
      <c r="B52" s="90">
        <v>420000</v>
      </c>
      <c r="C52" s="90">
        <v>20669768.93</v>
      </c>
      <c r="D52" s="91">
        <v>21089768.93</v>
      </c>
      <c r="E52" s="90">
        <v>20699389.649999999</v>
      </c>
      <c r="F52" s="90">
        <v>20699389.649999999</v>
      </c>
      <c r="G52" s="91">
        <v>390379.28000000119</v>
      </c>
    </row>
    <row r="53" spans="1:7" x14ac:dyDescent="0.25">
      <c r="A53" s="55" t="s">
        <v>72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</row>
    <row r="54" spans="1:7" x14ac:dyDescent="0.25">
      <c r="A54" s="55" t="s">
        <v>73</v>
      </c>
      <c r="B54" s="90">
        <v>1967000</v>
      </c>
      <c r="C54" s="90">
        <v>22545646.649999999</v>
      </c>
      <c r="D54" s="91">
        <v>24512646.649999999</v>
      </c>
      <c r="E54" s="90">
        <v>10371194.939999999</v>
      </c>
      <c r="F54" s="90">
        <v>10371194.939999999</v>
      </c>
      <c r="G54" s="91">
        <v>14141451.709999999</v>
      </c>
    </row>
    <row r="55" spans="1:7" x14ac:dyDescent="0.25">
      <c r="A55" s="55" t="s">
        <v>74</v>
      </c>
      <c r="B55" s="91">
        <v>0</v>
      </c>
      <c r="C55" s="91">
        <v>0</v>
      </c>
      <c r="D55" s="91">
        <v>0</v>
      </c>
      <c r="E55" s="91">
        <v>0</v>
      </c>
      <c r="F55" s="91">
        <v>0</v>
      </c>
      <c r="G55" s="91">
        <v>0</v>
      </c>
    </row>
    <row r="56" spans="1:7" x14ac:dyDescent="0.25">
      <c r="A56" s="55" t="s">
        <v>75</v>
      </c>
      <c r="B56" s="90">
        <v>100000</v>
      </c>
      <c r="C56" s="90">
        <v>1800000</v>
      </c>
      <c r="D56" s="91">
        <v>1900000</v>
      </c>
      <c r="E56" s="90">
        <v>0</v>
      </c>
      <c r="F56" s="90">
        <v>0</v>
      </c>
      <c r="G56" s="91">
        <v>1900000</v>
      </c>
    </row>
    <row r="57" spans="1:7" x14ac:dyDescent="0.25">
      <c r="A57" s="55" t="s">
        <v>76</v>
      </c>
      <c r="B57" s="90">
        <v>1015000</v>
      </c>
      <c r="C57" s="90">
        <v>1539000</v>
      </c>
      <c r="D57" s="91">
        <v>2554000</v>
      </c>
      <c r="E57" s="90">
        <v>411235.72</v>
      </c>
      <c r="F57" s="90">
        <v>411235.72</v>
      </c>
      <c r="G57" s="91">
        <v>2142764.2800000003</v>
      </c>
    </row>
    <row r="58" spans="1:7" x14ac:dyDescent="0.25">
      <c r="A58" s="54" t="s">
        <v>77</v>
      </c>
      <c r="B58" s="53">
        <f t="shared" ref="B58:G58" si="6">SUM(B59:B61)</f>
        <v>13879156.939999999</v>
      </c>
      <c r="C58" s="53">
        <f t="shared" si="6"/>
        <v>164608958.89000002</v>
      </c>
      <c r="D58" s="53">
        <f t="shared" si="6"/>
        <v>178488115.83000001</v>
      </c>
      <c r="E58" s="53">
        <f t="shared" si="6"/>
        <v>58587775.490000002</v>
      </c>
      <c r="F58" s="53">
        <f t="shared" si="6"/>
        <v>58587775.490000002</v>
      </c>
      <c r="G58" s="53">
        <f t="shared" si="6"/>
        <v>119900340.34</v>
      </c>
    </row>
    <row r="59" spans="1:7" x14ac:dyDescent="0.25">
      <c r="A59" s="55" t="s">
        <v>78</v>
      </c>
      <c r="B59" s="90">
        <v>13379156.939999999</v>
      </c>
      <c r="C59" s="90">
        <v>100427012.8</v>
      </c>
      <c r="D59" s="91">
        <v>113806169.73999999</v>
      </c>
      <c r="E59" s="90">
        <v>49301098.5</v>
      </c>
      <c r="F59" s="90">
        <v>49301098.5</v>
      </c>
      <c r="G59" s="91">
        <v>64505071.239999995</v>
      </c>
    </row>
    <row r="60" spans="1:7" x14ac:dyDescent="0.25">
      <c r="A60" s="55" t="s">
        <v>79</v>
      </c>
      <c r="B60" s="90">
        <v>500000</v>
      </c>
      <c r="C60" s="90">
        <v>63155000</v>
      </c>
      <c r="D60" s="91">
        <v>63655000</v>
      </c>
      <c r="E60" s="90">
        <v>8450084.6500000004</v>
      </c>
      <c r="F60" s="90">
        <v>8450084.6500000004</v>
      </c>
      <c r="G60" s="91">
        <v>55204915.350000001</v>
      </c>
    </row>
    <row r="61" spans="1:7" x14ac:dyDescent="0.25">
      <c r="A61" s="55" t="s">
        <v>80</v>
      </c>
      <c r="B61" s="90">
        <v>0</v>
      </c>
      <c r="C61" s="90">
        <v>1026946.09</v>
      </c>
      <c r="D61" s="91">
        <v>1026946.09</v>
      </c>
      <c r="E61" s="90">
        <v>836592.34</v>
      </c>
      <c r="F61" s="90">
        <v>836592.34</v>
      </c>
      <c r="G61" s="91">
        <v>190353.75</v>
      </c>
    </row>
    <row r="62" spans="1:7" x14ac:dyDescent="0.25">
      <c r="A62" s="54" t="s">
        <v>81</v>
      </c>
      <c r="B62" s="53">
        <f t="shared" ref="B62:G62" si="7">SUM(B63:B67,B69:B70)</f>
        <v>0</v>
      </c>
      <c r="C62" s="53">
        <f t="shared" si="7"/>
        <v>64687749.109999999</v>
      </c>
      <c r="D62" s="53">
        <f t="shared" si="7"/>
        <v>64687749.109999999</v>
      </c>
      <c r="E62" s="53">
        <f t="shared" si="7"/>
        <v>0</v>
      </c>
      <c r="F62" s="53">
        <f t="shared" si="7"/>
        <v>0</v>
      </c>
      <c r="G62" s="53">
        <f t="shared" si="7"/>
        <v>64687749.109999999</v>
      </c>
    </row>
    <row r="63" spans="1:7" x14ac:dyDescent="0.25">
      <c r="A63" s="55" t="s">
        <v>82</v>
      </c>
      <c r="B63" s="91">
        <v>0</v>
      </c>
      <c r="C63" s="91">
        <v>0</v>
      </c>
      <c r="D63" s="91">
        <v>0</v>
      </c>
      <c r="E63" s="91">
        <v>0</v>
      </c>
      <c r="F63" s="91">
        <v>0</v>
      </c>
      <c r="G63" s="91">
        <v>0</v>
      </c>
    </row>
    <row r="64" spans="1:7" x14ac:dyDescent="0.25">
      <c r="A64" s="55" t="s">
        <v>83</v>
      </c>
      <c r="B64" s="91">
        <v>0</v>
      </c>
      <c r="C64" s="91">
        <v>0</v>
      </c>
      <c r="D64" s="91">
        <v>0</v>
      </c>
      <c r="E64" s="91">
        <v>0</v>
      </c>
      <c r="F64" s="91">
        <v>0</v>
      </c>
      <c r="G64" s="91">
        <v>0</v>
      </c>
    </row>
    <row r="65" spans="1:7" x14ac:dyDescent="0.25">
      <c r="A65" s="55" t="s">
        <v>84</v>
      </c>
      <c r="B65" s="91">
        <v>0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</row>
    <row r="66" spans="1:7" x14ac:dyDescent="0.25">
      <c r="A66" s="55" t="s">
        <v>85</v>
      </c>
      <c r="B66" s="91">
        <v>0</v>
      </c>
      <c r="C66" s="91">
        <v>0</v>
      </c>
      <c r="D66" s="91">
        <v>0</v>
      </c>
      <c r="E66" s="91">
        <v>0</v>
      </c>
      <c r="F66" s="91">
        <v>0</v>
      </c>
      <c r="G66" s="91">
        <v>0</v>
      </c>
    </row>
    <row r="67" spans="1:7" x14ac:dyDescent="0.25">
      <c r="A67" s="55" t="s">
        <v>86</v>
      </c>
      <c r="B67" s="91">
        <v>0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</row>
    <row r="68" spans="1:7" x14ac:dyDescent="0.25">
      <c r="A68" s="55" t="s">
        <v>87</v>
      </c>
      <c r="B68" s="91">
        <v>0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</row>
    <row r="69" spans="1:7" x14ac:dyDescent="0.25">
      <c r="A69" s="55" t="s">
        <v>88</v>
      </c>
      <c r="B69" s="91">
        <v>0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</row>
    <row r="70" spans="1:7" x14ac:dyDescent="0.25">
      <c r="A70" s="55" t="s">
        <v>89</v>
      </c>
      <c r="B70" s="90">
        <v>0</v>
      </c>
      <c r="C70" s="90">
        <v>64687749.109999999</v>
      </c>
      <c r="D70" s="91">
        <v>64687749.109999999</v>
      </c>
      <c r="E70" s="90">
        <v>0</v>
      </c>
      <c r="F70" s="90">
        <v>0</v>
      </c>
      <c r="G70" s="91">
        <v>64687749.109999999</v>
      </c>
    </row>
    <row r="71" spans="1:7" x14ac:dyDescent="0.25">
      <c r="A71" s="54" t="s">
        <v>90</v>
      </c>
      <c r="B71" s="53">
        <f t="shared" ref="B71:G71" si="8">SUM(B72:B74)</f>
        <v>0</v>
      </c>
      <c r="C71" s="53">
        <f t="shared" si="8"/>
        <v>0</v>
      </c>
      <c r="D71" s="53">
        <f t="shared" si="8"/>
        <v>0</v>
      </c>
      <c r="E71" s="53">
        <f t="shared" si="8"/>
        <v>0</v>
      </c>
      <c r="F71" s="53">
        <f t="shared" si="8"/>
        <v>0</v>
      </c>
      <c r="G71" s="53">
        <f t="shared" si="8"/>
        <v>0</v>
      </c>
    </row>
    <row r="72" spans="1:7" x14ac:dyDescent="0.25">
      <c r="A72" s="55" t="s">
        <v>91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f>D72-E72</f>
        <v>0</v>
      </c>
    </row>
    <row r="73" spans="1:7" x14ac:dyDescent="0.25">
      <c r="A73" s="55" t="s">
        <v>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ref="G73:G74" si="9">D73-E73</f>
        <v>0</v>
      </c>
    </row>
    <row r="74" spans="1:7" x14ac:dyDescent="0.25">
      <c r="A74" s="55" t="s">
        <v>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9"/>
        <v>0</v>
      </c>
    </row>
    <row r="75" spans="1:7" x14ac:dyDescent="0.25">
      <c r="A75" s="54" t="s">
        <v>94</v>
      </c>
      <c r="B75" s="53">
        <f t="shared" ref="B75:G75" si="10">SUM(B76:B82)</f>
        <v>815000</v>
      </c>
      <c r="C75" s="53">
        <f t="shared" si="10"/>
        <v>0</v>
      </c>
      <c r="D75" s="53">
        <f t="shared" si="10"/>
        <v>815000</v>
      </c>
      <c r="E75" s="53">
        <f t="shared" si="10"/>
        <v>0</v>
      </c>
      <c r="F75" s="53">
        <f t="shared" si="10"/>
        <v>0</v>
      </c>
      <c r="G75" s="53">
        <f t="shared" si="10"/>
        <v>815000</v>
      </c>
    </row>
    <row r="76" spans="1:7" x14ac:dyDescent="0.25">
      <c r="A76" s="55" t="s">
        <v>95</v>
      </c>
      <c r="B76" s="91">
        <v>0</v>
      </c>
      <c r="C76" s="91">
        <v>0</v>
      </c>
      <c r="D76" s="91">
        <v>0</v>
      </c>
      <c r="E76" s="91">
        <v>0</v>
      </c>
      <c r="F76" s="91">
        <v>0</v>
      </c>
      <c r="G76" s="91">
        <v>0</v>
      </c>
    </row>
    <row r="77" spans="1:7" x14ac:dyDescent="0.25">
      <c r="A77" s="55" t="s">
        <v>96</v>
      </c>
      <c r="B77" s="91">
        <v>0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</row>
    <row r="78" spans="1:7" x14ac:dyDescent="0.25">
      <c r="A78" s="55" t="s">
        <v>97</v>
      </c>
      <c r="B78" s="91">
        <v>0</v>
      </c>
      <c r="C78" s="91">
        <v>0</v>
      </c>
      <c r="D78" s="91">
        <v>0</v>
      </c>
      <c r="E78" s="91">
        <v>0</v>
      </c>
      <c r="F78" s="91">
        <v>0</v>
      </c>
      <c r="G78" s="91">
        <v>0</v>
      </c>
    </row>
    <row r="79" spans="1:7" x14ac:dyDescent="0.25">
      <c r="A79" s="55" t="s">
        <v>98</v>
      </c>
      <c r="B79" s="91">
        <v>0</v>
      </c>
      <c r="C79" s="91">
        <v>0</v>
      </c>
      <c r="D79" s="91">
        <v>0</v>
      </c>
      <c r="E79" s="91">
        <v>0</v>
      </c>
      <c r="F79" s="91">
        <v>0</v>
      </c>
      <c r="G79" s="91">
        <v>0</v>
      </c>
    </row>
    <row r="80" spans="1:7" x14ac:dyDescent="0.25">
      <c r="A80" s="55" t="s">
        <v>99</v>
      </c>
      <c r="B80" s="91">
        <v>0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</row>
    <row r="81" spans="1:7" x14ac:dyDescent="0.25">
      <c r="A81" s="55" t="s">
        <v>100</v>
      </c>
      <c r="B81" s="91">
        <v>0</v>
      </c>
      <c r="C81" s="91">
        <v>0</v>
      </c>
      <c r="D81" s="91">
        <v>0</v>
      </c>
      <c r="E81" s="91">
        <v>0</v>
      </c>
      <c r="F81" s="91">
        <v>0</v>
      </c>
      <c r="G81" s="91">
        <v>0</v>
      </c>
    </row>
    <row r="82" spans="1:7" x14ac:dyDescent="0.25">
      <c r="A82" s="55" t="s">
        <v>101</v>
      </c>
      <c r="B82" s="90">
        <v>815000</v>
      </c>
      <c r="C82" s="90">
        <v>0</v>
      </c>
      <c r="D82" s="91">
        <v>815000</v>
      </c>
      <c r="E82" s="90">
        <v>0</v>
      </c>
      <c r="F82" s="90">
        <v>0</v>
      </c>
      <c r="G82" s="91">
        <v>815000</v>
      </c>
    </row>
    <row r="83" spans="1:7" x14ac:dyDescent="0.25">
      <c r="A83" s="56"/>
      <c r="B83" s="45"/>
      <c r="C83" s="45"/>
      <c r="D83" s="45"/>
      <c r="E83" s="45"/>
      <c r="F83" s="45"/>
      <c r="G83" s="45"/>
    </row>
    <row r="84" spans="1:7" x14ac:dyDescent="0.25">
      <c r="A84" s="9" t="s">
        <v>102</v>
      </c>
      <c r="B84" s="53">
        <f t="shared" ref="B84:G84" si="11">SUM(B85,B93,B103,B113,B123,B133,B137,B146,B150)</f>
        <v>0</v>
      </c>
      <c r="C84" s="53">
        <f t="shared" si="11"/>
        <v>9903915.5800000001</v>
      </c>
      <c r="D84" s="53">
        <f t="shared" si="11"/>
        <v>9903915.5800000001</v>
      </c>
      <c r="E84" s="53">
        <f t="shared" si="11"/>
        <v>6411525.5599999996</v>
      </c>
      <c r="F84" s="53">
        <f t="shared" si="11"/>
        <v>6411525.5599999996</v>
      </c>
      <c r="G84" s="53">
        <f t="shared" si="11"/>
        <v>3492390.0200000005</v>
      </c>
    </row>
    <row r="85" spans="1:7" x14ac:dyDescent="0.25">
      <c r="A85" s="54" t="s">
        <v>29</v>
      </c>
      <c r="B85" s="53">
        <f t="shared" ref="B85:G85" si="12">SUM(B86:B92)</f>
        <v>0</v>
      </c>
      <c r="C85" s="53">
        <f t="shared" si="12"/>
        <v>0</v>
      </c>
      <c r="D85" s="53">
        <f t="shared" si="12"/>
        <v>0</v>
      </c>
      <c r="E85" s="53">
        <f t="shared" si="12"/>
        <v>0</v>
      </c>
      <c r="F85" s="53">
        <f t="shared" si="12"/>
        <v>0</v>
      </c>
      <c r="G85" s="53">
        <f t="shared" si="12"/>
        <v>0</v>
      </c>
    </row>
    <row r="86" spans="1:7" x14ac:dyDescent="0.25">
      <c r="A86" s="55" t="s">
        <v>30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f>D86-E86</f>
        <v>0</v>
      </c>
    </row>
    <row r="87" spans="1:7" x14ac:dyDescent="0.25">
      <c r="A87" s="55" t="s">
        <v>31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ref="G87:G92" si="13">D87-E87</f>
        <v>0</v>
      </c>
    </row>
    <row r="88" spans="1:7" x14ac:dyDescent="0.25">
      <c r="A88" s="55" t="s">
        <v>32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13"/>
        <v>0</v>
      </c>
    </row>
    <row r="89" spans="1:7" x14ac:dyDescent="0.25">
      <c r="A89" s="55" t="s">
        <v>33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f t="shared" si="13"/>
        <v>0</v>
      </c>
    </row>
    <row r="90" spans="1:7" x14ac:dyDescent="0.25">
      <c r="A90" s="55" t="s">
        <v>34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13"/>
        <v>0</v>
      </c>
    </row>
    <row r="91" spans="1:7" x14ac:dyDescent="0.25">
      <c r="A91" s="55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13"/>
        <v>0</v>
      </c>
    </row>
    <row r="92" spans="1:7" x14ac:dyDescent="0.25">
      <c r="A92" s="55" t="s">
        <v>36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13"/>
        <v>0</v>
      </c>
    </row>
    <row r="93" spans="1:7" x14ac:dyDescent="0.25">
      <c r="A93" s="54" t="s">
        <v>37</v>
      </c>
      <c r="B93" s="53">
        <f t="shared" ref="B93:G93" si="14">SUM(B94:B102)</f>
        <v>0</v>
      </c>
      <c r="C93" s="53">
        <f t="shared" si="14"/>
        <v>0</v>
      </c>
      <c r="D93" s="53">
        <f t="shared" si="14"/>
        <v>0</v>
      </c>
      <c r="E93" s="53">
        <f t="shared" si="14"/>
        <v>0</v>
      </c>
      <c r="F93" s="53">
        <f t="shared" si="14"/>
        <v>0</v>
      </c>
      <c r="G93" s="53">
        <f t="shared" si="14"/>
        <v>0</v>
      </c>
    </row>
    <row r="94" spans="1:7" x14ac:dyDescent="0.25">
      <c r="A94" s="55" t="s">
        <v>38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f>D94-E94</f>
        <v>0</v>
      </c>
    </row>
    <row r="95" spans="1:7" x14ac:dyDescent="0.25">
      <c r="A95" s="55" t="s">
        <v>39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f t="shared" ref="G95:G102" si="15">D95-E95</f>
        <v>0</v>
      </c>
    </row>
    <row r="96" spans="1:7" x14ac:dyDescent="0.25">
      <c r="A96" s="55" t="s">
        <v>40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f t="shared" si="15"/>
        <v>0</v>
      </c>
    </row>
    <row r="97" spans="1:7" x14ac:dyDescent="0.25">
      <c r="A97" s="55" t="s">
        <v>41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f t="shared" si="15"/>
        <v>0</v>
      </c>
    </row>
    <row r="98" spans="1:7" x14ac:dyDescent="0.25">
      <c r="A98" s="57" t="s">
        <v>42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f t="shared" si="15"/>
        <v>0</v>
      </c>
    </row>
    <row r="99" spans="1:7" x14ac:dyDescent="0.25">
      <c r="A99" s="55" t="s">
        <v>43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15"/>
        <v>0</v>
      </c>
    </row>
    <row r="100" spans="1:7" x14ac:dyDescent="0.25">
      <c r="A100" s="55" t="s">
        <v>44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15"/>
        <v>0</v>
      </c>
    </row>
    <row r="101" spans="1:7" x14ac:dyDescent="0.25">
      <c r="A101" s="55" t="s">
        <v>45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f t="shared" si="15"/>
        <v>0</v>
      </c>
    </row>
    <row r="102" spans="1:7" x14ac:dyDescent="0.25">
      <c r="A102" s="55" t="s">
        <v>46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15"/>
        <v>0</v>
      </c>
    </row>
    <row r="103" spans="1:7" x14ac:dyDescent="0.25">
      <c r="A103" s="54" t="s">
        <v>47</v>
      </c>
      <c r="B103" s="53">
        <f>SUM(B104:B112)</f>
        <v>0</v>
      </c>
      <c r="C103" s="53">
        <f>SUM(C104:C112)</f>
        <v>0</v>
      </c>
      <c r="D103" s="53">
        <v>0</v>
      </c>
      <c r="E103" s="53">
        <f>SUM(E104:E112)</f>
        <v>0</v>
      </c>
      <c r="F103" s="53">
        <f>SUM(F104:F112)</f>
        <v>0</v>
      </c>
      <c r="G103" s="53">
        <f>SUM(G104:G112)</f>
        <v>0</v>
      </c>
    </row>
    <row r="104" spans="1:7" x14ac:dyDescent="0.25">
      <c r="A104" s="55" t="s">
        <v>48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>D104-E104</f>
        <v>0</v>
      </c>
    </row>
    <row r="105" spans="1:7" x14ac:dyDescent="0.25">
      <c r="A105" s="55" t="s">
        <v>49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f t="shared" ref="G105:G112" si="16">D105-E105</f>
        <v>0</v>
      </c>
    </row>
    <row r="106" spans="1:7" x14ac:dyDescent="0.25">
      <c r="A106" s="55" t="s">
        <v>50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16"/>
        <v>0</v>
      </c>
    </row>
    <row r="107" spans="1:7" x14ac:dyDescent="0.25">
      <c r="A107" s="55" t="s">
        <v>51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16"/>
        <v>0</v>
      </c>
    </row>
    <row r="108" spans="1:7" x14ac:dyDescent="0.25">
      <c r="A108" s="55" t="s">
        <v>52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f t="shared" si="16"/>
        <v>0</v>
      </c>
    </row>
    <row r="109" spans="1:7" x14ac:dyDescent="0.25">
      <c r="A109" s="55" t="s">
        <v>53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16"/>
        <v>0</v>
      </c>
    </row>
    <row r="110" spans="1:7" x14ac:dyDescent="0.25">
      <c r="A110" s="55" t="s">
        <v>54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f t="shared" si="16"/>
        <v>0</v>
      </c>
    </row>
    <row r="111" spans="1:7" x14ac:dyDescent="0.25">
      <c r="A111" s="55" t="s">
        <v>55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f t="shared" si="16"/>
        <v>0</v>
      </c>
    </row>
    <row r="112" spans="1:7" x14ac:dyDescent="0.25">
      <c r="A112" s="55" t="s">
        <v>56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16"/>
        <v>0</v>
      </c>
    </row>
    <row r="113" spans="1:7" x14ac:dyDescent="0.25">
      <c r="A113" s="54" t="s">
        <v>57</v>
      </c>
      <c r="B113" s="53">
        <f t="shared" ref="B113:G113" si="17">SUM(B114:B122)</f>
        <v>0</v>
      </c>
      <c r="C113" s="53">
        <f t="shared" si="17"/>
        <v>0</v>
      </c>
      <c r="D113" s="53">
        <f t="shared" si="17"/>
        <v>0</v>
      </c>
      <c r="E113" s="53">
        <f t="shared" si="17"/>
        <v>0</v>
      </c>
      <c r="F113" s="53">
        <f t="shared" si="17"/>
        <v>0</v>
      </c>
      <c r="G113" s="53">
        <f t="shared" si="17"/>
        <v>0</v>
      </c>
    </row>
    <row r="114" spans="1:7" x14ac:dyDescent="0.25">
      <c r="A114" s="55" t="s">
        <v>58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f>D114-E114</f>
        <v>0</v>
      </c>
    </row>
    <row r="115" spans="1:7" x14ac:dyDescent="0.25">
      <c r="A115" s="55" t="s">
        <v>59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f t="shared" ref="G115:G122" si="18">D115-E115</f>
        <v>0</v>
      </c>
    </row>
    <row r="116" spans="1:7" x14ac:dyDescent="0.25">
      <c r="A116" s="55" t="s">
        <v>60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f t="shared" si="18"/>
        <v>0</v>
      </c>
    </row>
    <row r="117" spans="1:7" x14ac:dyDescent="0.25">
      <c r="A117" s="55" t="s">
        <v>61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18"/>
        <v>0</v>
      </c>
    </row>
    <row r="118" spans="1:7" x14ac:dyDescent="0.25">
      <c r="A118" s="55" t="s">
        <v>62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18"/>
        <v>0</v>
      </c>
    </row>
    <row r="119" spans="1:7" x14ac:dyDescent="0.25">
      <c r="A119" s="55" t="s">
        <v>63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18"/>
        <v>0</v>
      </c>
    </row>
    <row r="120" spans="1:7" x14ac:dyDescent="0.25">
      <c r="A120" s="55" t="s">
        <v>64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f t="shared" si="18"/>
        <v>0</v>
      </c>
    </row>
    <row r="121" spans="1:7" x14ac:dyDescent="0.25">
      <c r="A121" s="55" t="s">
        <v>65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18"/>
        <v>0</v>
      </c>
    </row>
    <row r="122" spans="1:7" x14ac:dyDescent="0.25">
      <c r="A122" s="55" t="s">
        <v>66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18"/>
        <v>0</v>
      </c>
    </row>
    <row r="123" spans="1:7" x14ac:dyDescent="0.25">
      <c r="A123" s="54" t="s">
        <v>67</v>
      </c>
      <c r="B123" s="53">
        <f t="shared" ref="B123:G123" si="19">SUM(B124:B132)</f>
        <v>0</v>
      </c>
      <c r="C123" s="53">
        <f t="shared" si="19"/>
        <v>0</v>
      </c>
      <c r="D123" s="53">
        <f t="shared" si="19"/>
        <v>0</v>
      </c>
      <c r="E123" s="53">
        <f t="shared" si="19"/>
        <v>0</v>
      </c>
      <c r="F123" s="53">
        <f t="shared" si="19"/>
        <v>0</v>
      </c>
      <c r="G123" s="53">
        <f t="shared" si="19"/>
        <v>0</v>
      </c>
    </row>
    <row r="124" spans="1:7" x14ac:dyDescent="0.25">
      <c r="A124" s="55" t="s">
        <v>68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f>D124-E124</f>
        <v>0</v>
      </c>
    </row>
    <row r="125" spans="1:7" x14ac:dyDescent="0.25">
      <c r="A125" s="55" t="s">
        <v>69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f t="shared" ref="G125:G132" si="20">D125-E125</f>
        <v>0</v>
      </c>
    </row>
    <row r="126" spans="1:7" x14ac:dyDescent="0.25">
      <c r="A126" s="55" t="s">
        <v>70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f t="shared" si="20"/>
        <v>0</v>
      </c>
    </row>
    <row r="127" spans="1:7" x14ac:dyDescent="0.25">
      <c r="A127" s="55" t="s">
        <v>71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f t="shared" si="20"/>
        <v>0</v>
      </c>
    </row>
    <row r="128" spans="1:7" x14ac:dyDescent="0.25">
      <c r="A128" s="55" t="s">
        <v>72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0"/>
        <v>0</v>
      </c>
    </row>
    <row r="129" spans="1:7" x14ac:dyDescent="0.25">
      <c r="A129" s="55" t="s">
        <v>73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f t="shared" si="20"/>
        <v>0</v>
      </c>
    </row>
    <row r="130" spans="1:7" x14ac:dyDescent="0.25">
      <c r="A130" s="55" t="s">
        <v>74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f t="shared" si="20"/>
        <v>0</v>
      </c>
    </row>
    <row r="131" spans="1:7" x14ac:dyDescent="0.25">
      <c r="A131" s="55" t="s">
        <v>75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si="20"/>
        <v>0</v>
      </c>
    </row>
    <row r="132" spans="1:7" x14ac:dyDescent="0.25">
      <c r="A132" s="55" t="s">
        <v>76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f t="shared" si="20"/>
        <v>0</v>
      </c>
    </row>
    <row r="133" spans="1:7" x14ac:dyDescent="0.25">
      <c r="A133" s="54" t="s">
        <v>77</v>
      </c>
      <c r="B133" s="53">
        <f t="shared" ref="B133:G133" si="21">SUM(B134:B136)</f>
        <v>0</v>
      </c>
      <c r="C133" s="53">
        <f t="shared" si="21"/>
        <v>8300612.4100000001</v>
      </c>
      <c r="D133" s="53">
        <f t="shared" si="21"/>
        <v>8300612.4100000001</v>
      </c>
      <c r="E133" s="53">
        <f t="shared" si="21"/>
        <v>6411525.5599999996</v>
      </c>
      <c r="F133" s="53">
        <f t="shared" si="21"/>
        <v>6411525.5599999996</v>
      </c>
      <c r="G133" s="53">
        <f t="shared" si="21"/>
        <v>1889086.8500000006</v>
      </c>
    </row>
    <row r="134" spans="1:7" x14ac:dyDescent="0.25">
      <c r="A134" s="55" t="s">
        <v>78</v>
      </c>
      <c r="B134" s="90">
        <v>0</v>
      </c>
      <c r="C134" s="90">
        <v>8300612.4100000001</v>
      </c>
      <c r="D134" s="91">
        <v>8300612.4100000001</v>
      </c>
      <c r="E134" s="90">
        <v>6411525.5599999996</v>
      </c>
      <c r="F134" s="90">
        <v>6411525.5599999996</v>
      </c>
      <c r="G134" s="91">
        <v>1889086.8500000006</v>
      </c>
    </row>
    <row r="135" spans="1:7" x14ac:dyDescent="0.25">
      <c r="A135" s="55" t="s">
        <v>79</v>
      </c>
      <c r="B135" s="91">
        <v>0</v>
      </c>
      <c r="C135" s="91">
        <v>0</v>
      </c>
      <c r="D135" s="91">
        <v>0</v>
      </c>
      <c r="E135" s="91">
        <v>0</v>
      </c>
      <c r="F135" s="91">
        <v>0</v>
      </c>
      <c r="G135" s="91">
        <v>0</v>
      </c>
    </row>
    <row r="136" spans="1:7" x14ac:dyDescent="0.25">
      <c r="A136" s="55" t="s">
        <v>80</v>
      </c>
      <c r="B136" s="91">
        <v>0</v>
      </c>
      <c r="C136" s="91">
        <v>0</v>
      </c>
      <c r="D136" s="91">
        <v>0</v>
      </c>
      <c r="E136" s="91">
        <v>0</v>
      </c>
      <c r="F136" s="91">
        <v>0</v>
      </c>
      <c r="G136" s="91">
        <v>0</v>
      </c>
    </row>
    <row r="137" spans="1:7" x14ac:dyDescent="0.25">
      <c r="A137" s="54" t="s">
        <v>81</v>
      </c>
      <c r="B137" s="53">
        <f t="shared" ref="B137:G137" si="22">SUM(B138:B142,B144:B145)</f>
        <v>0</v>
      </c>
      <c r="C137" s="53">
        <f t="shared" si="22"/>
        <v>1603303.17</v>
      </c>
      <c r="D137" s="53">
        <f t="shared" si="22"/>
        <v>1603303.17</v>
      </c>
      <c r="E137" s="53">
        <f t="shared" si="22"/>
        <v>0</v>
      </c>
      <c r="F137" s="53">
        <f t="shared" si="22"/>
        <v>0</v>
      </c>
      <c r="G137" s="53">
        <f t="shared" si="22"/>
        <v>1603303.17</v>
      </c>
    </row>
    <row r="138" spans="1:7" x14ac:dyDescent="0.25">
      <c r="A138" s="55" t="s">
        <v>82</v>
      </c>
      <c r="B138" s="91">
        <v>0</v>
      </c>
      <c r="C138" s="91">
        <v>0</v>
      </c>
      <c r="D138" s="91">
        <v>0</v>
      </c>
      <c r="E138" s="91">
        <v>0</v>
      </c>
      <c r="F138" s="91">
        <v>0</v>
      </c>
      <c r="G138" s="91">
        <v>0</v>
      </c>
    </row>
    <row r="139" spans="1:7" x14ac:dyDescent="0.25">
      <c r="A139" s="55" t="s">
        <v>83</v>
      </c>
      <c r="B139" s="91">
        <v>0</v>
      </c>
      <c r="C139" s="91">
        <v>0</v>
      </c>
      <c r="D139" s="91">
        <v>0</v>
      </c>
      <c r="E139" s="91">
        <v>0</v>
      </c>
      <c r="F139" s="91">
        <v>0</v>
      </c>
      <c r="G139" s="91">
        <v>0</v>
      </c>
    </row>
    <row r="140" spans="1:7" x14ac:dyDescent="0.25">
      <c r="A140" s="55" t="s">
        <v>84</v>
      </c>
      <c r="B140" s="91">
        <v>0</v>
      </c>
      <c r="C140" s="91">
        <v>0</v>
      </c>
      <c r="D140" s="91">
        <v>0</v>
      </c>
      <c r="E140" s="91">
        <v>0</v>
      </c>
      <c r="F140" s="91">
        <v>0</v>
      </c>
      <c r="G140" s="91">
        <v>0</v>
      </c>
    </row>
    <row r="141" spans="1:7" x14ac:dyDescent="0.25">
      <c r="A141" s="55" t="s">
        <v>85</v>
      </c>
      <c r="B141" s="91">
        <v>0</v>
      </c>
      <c r="C141" s="91">
        <v>0</v>
      </c>
      <c r="D141" s="91">
        <v>0</v>
      </c>
      <c r="E141" s="91">
        <v>0</v>
      </c>
      <c r="F141" s="91">
        <v>0</v>
      </c>
      <c r="G141" s="91">
        <v>0</v>
      </c>
    </row>
    <row r="142" spans="1:7" x14ac:dyDescent="0.25">
      <c r="A142" s="55" t="s">
        <v>86</v>
      </c>
      <c r="B142" s="91">
        <v>0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</row>
    <row r="143" spans="1:7" x14ac:dyDescent="0.25">
      <c r="A143" s="55" t="s">
        <v>87</v>
      </c>
      <c r="B143" s="91">
        <v>0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</row>
    <row r="144" spans="1:7" x14ac:dyDescent="0.25">
      <c r="A144" s="55" t="s">
        <v>88</v>
      </c>
      <c r="B144" s="91">
        <v>0</v>
      </c>
      <c r="C144" s="91">
        <v>0</v>
      </c>
      <c r="D144" s="91">
        <v>0</v>
      </c>
      <c r="E144" s="91">
        <v>0</v>
      </c>
      <c r="F144" s="91">
        <v>0</v>
      </c>
      <c r="G144" s="91">
        <v>0</v>
      </c>
    </row>
    <row r="145" spans="1:7" x14ac:dyDescent="0.25">
      <c r="A145" s="55" t="s">
        <v>89</v>
      </c>
      <c r="B145" s="90">
        <v>0</v>
      </c>
      <c r="C145" s="90">
        <v>1603303.17</v>
      </c>
      <c r="D145" s="91">
        <v>1603303.17</v>
      </c>
      <c r="E145" s="90">
        <v>0</v>
      </c>
      <c r="F145" s="90">
        <v>0</v>
      </c>
      <c r="G145" s="91">
        <v>1603303.17</v>
      </c>
    </row>
    <row r="146" spans="1:7" x14ac:dyDescent="0.25">
      <c r="A146" s="54" t="s">
        <v>90</v>
      </c>
      <c r="B146" s="53">
        <f t="shared" ref="B146:G146" si="23">SUM(B147:B149)</f>
        <v>0</v>
      </c>
      <c r="C146" s="53">
        <f t="shared" si="23"/>
        <v>0</v>
      </c>
      <c r="D146" s="53">
        <f t="shared" si="23"/>
        <v>0</v>
      </c>
      <c r="E146" s="53">
        <f t="shared" si="23"/>
        <v>0</v>
      </c>
      <c r="F146" s="53">
        <f t="shared" si="23"/>
        <v>0</v>
      </c>
      <c r="G146" s="53">
        <f t="shared" si="23"/>
        <v>0</v>
      </c>
    </row>
    <row r="147" spans="1:7" x14ac:dyDescent="0.25">
      <c r="A147" s="55" t="s">
        <v>91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f>D147-E147</f>
        <v>0</v>
      </c>
    </row>
    <row r="148" spans="1:7" x14ac:dyDescent="0.25">
      <c r="A148" s="55" t="s">
        <v>92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G149" si="24">D148-E148</f>
        <v>0</v>
      </c>
    </row>
    <row r="149" spans="1:7" x14ac:dyDescent="0.25">
      <c r="A149" s="55" t="s">
        <v>93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24"/>
        <v>0</v>
      </c>
    </row>
    <row r="150" spans="1:7" x14ac:dyDescent="0.25">
      <c r="A150" s="54" t="s">
        <v>94</v>
      </c>
      <c r="B150" s="53">
        <f t="shared" ref="B150:G150" si="25">SUM(B151:B157)</f>
        <v>0</v>
      </c>
      <c r="C150" s="53">
        <f t="shared" si="25"/>
        <v>0</v>
      </c>
      <c r="D150" s="53">
        <f t="shared" si="25"/>
        <v>0</v>
      </c>
      <c r="E150" s="53">
        <f t="shared" si="25"/>
        <v>0</v>
      </c>
      <c r="F150" s="53">
        <f t="shared" si="25"/>
        <v>0</v>
      </c>
      <c r="G150" s="53">
        <f t="shared" si="25"/>
        <v>0</v>
      </c>
    </row>
    <row r="151" spans="1:7" x14ac:dyDescent="0.25">
      <c r="A151" s="55" t="s">
        <v>95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45">
        <f>D151-E151</f>
        <v>0</v>
      </c>
    </row>
    <row r="152" spans="1:7" x14ac:dyDescent="0.25">
      <c r="A152" s="55" t="s">
        <v>96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ref="G152:G157" si="26">D152-E152</f>
        <v>0</v>
      </c>
    </row>
    <row r="153" spans="1:7" x14ac:dyDescent="0.25">
      <c r="A153" s="55" t="s">
        <v>97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26"/>
        <v>0</v>
      </c>
    </row>
    <row r="154" spans="1:7" x14ac:dyDescent="0.25">
      <c r="A154" s="57" t="s">
        <v>98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26"/>
        <v>0</v>
      </c>
    </row>
    <row r="155" spans="1:7" x14ac:dyDescent="0.25">
      <c r="A155" s="55" t="s">
        <v>99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26"/>
        <v>0</v>
      </c>
    </row>
    <row r="156" spans="1:7" x14ac:dyDescent="0.25">
      <c r="A156" s="55" t="s">
        <v>100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26"/>
        <v>0</v>
      </c>
    </row>
    <row r="157" spans="1:7" x14ac:dyDescent="0.25">
      <c r="A157" s="55" t="s">
        <v>101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26"/>
        <v>0</v>
      </c>
    </row>
    <row r="158" spans="1:7" x14ac:dyDescent="0.25">
      <c r="A158" s="58"/>
      <c r="B158" s="59"/>
      <c r="C158" s="59"/>
      <c r="D158" s="59"/>
      <c r="E158" s="59"/>
      <c r="F158" s="59"/>
      <c r="G158" s="59"/>
    </row>
    <row r="159" spans="1:7" x14ac:dyDescent="0.25">
      <c r="A159" s="10" t="s">
        <v>103</v>
      </c>
      <c r="B159" s="60">
        <f t="shared" ref="B159:G159" si="27">B9+B84</f>
        <v>266974757.62999997</v>
      </c>
      <c r="C159" s="60">
        <f t="shared" si="27"/>
        <v>287275306.11000001</v>
      </c>
      <c r="D159" s="60">
        <f t="shared" si="27"/>
        <v>554250063.74000013</v>
      </c>
      <c r="E159" s="60">
        <f t="shared" si="27"/>
        <v>297588583.25999999</v>
      </c>
      <c r="F159" s="60">
        <f t="shared" si="27"/>
        <v>291715322.03999996</v>
      </c>
      <c r="G159" s="60">
        <f t="shared" si="27"/>
        <v>256661480.47999999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2:F62 B71:F75 B94:F133 B93:C93 E93:F93 B83:F92 B137:F137 B146:F159" unlockedFormula="1"/>
    <ignoredError sqref="G18 G28 G38 G48 G58 G62 G71:G75 G83:G133 G137 G146:G159" formula="1" unlockedFormula="1"/>
    <ignoredError sqref="D93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0" t="s">
        <v>104</v>
      </c>
      <c r="B1" s="106"/>
      <c r="C1" s="106"/>
      <c r="D1" s="106"/>
      <c r="E1" s="106"/>
      <c r="F1" s="106"/>
      <c r="G1" s="107"/>
    </row>
    <row r="2" spans="1:7" ht="15" customHeight="1" x14ac:dyDescent="0.25">
      <c r="A2" s="61" t="str">
        <f>[2]F1!A2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ht="15" customHeight="1" x14ac:dyDescent="0.25">
      <c r="A3" s="64" t="s">
        <v>20</v>
      </c>
      <c r="B3" s="65"/>
      <c r="C3" s="65"/>
      <c r="D3" s="65"/>
      <c r="E3" s="65"/>
      <c r="F3" s="65"/>
      <c r="G3" s="66"/>
    </row>
    <row r="4" spans="1:7" ht="15" customHeight="1" x14ac:dyDescent="0.25">
      <c r="A4" s="64" t="s">
        <v>105</v>
      </c>
      <c r="B4" s="65"/>
      <c r="C4" s="65"/>
      <c r="D4" s="65"/>
      <c r="E4" s="65"/>
      <c r="F4" s="65"/>
      <c r="G4" s="66"/>
    </row>
    <row r="5" spans="1:7" ht="15" customHeight="1" x14ac:dyDescent="0.25">
      <c r="A5" s="77" t="s">
        <v>291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" customHeight="1" x14ac:dyDescent="0.25">
      <c r="A7" s="103" t="s">
        <v>1</v>
      </c>
      <c r="B7" s="105" t="s">
        <v>22</v>
      </c>
      <c r="C7" s="105"/>
      <c r="D7" s="105"/>
      <c r="E7" s="105"/>
      <c r="F7" s="105"/>
      <c r="G7" s="99" t="s">
        <v>23</v>
      </c>
    </row>
    <row r="8" spans="1:7" ht="30" x14ac:dyDescent="0.25">
      <c r="A8" s="104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98"/>
    </row>
    <row r="9" spans="1:7" ht="15.75" customHeight="1" x14ac:dyDescent="0.25">
      <c r="A9" s="7" t="s">
        <v>106</v>
      </c>
      <c r="B9" s="11">
        <f>SUM(B10:B19)</f>
        <v>266974757.62999997</v>
      </c>
      <c r="C9" s="11">
        <f t="shared" ref="C9:G9" si="0">SUM(C10:C19)</f>
        <v>277371390.52999997</v>
      </c>
      <c r="D9" s="11">
        <f t="shared" si="0"/>
        <v>544346148.15999997</v>
      </c>
      <c r="E9" s="11">
        <f t="shared" si="0"/>
        <v>291177057.69999999</v>
      </c>
      <c r="F9" s="11">
        <f t="shared" si="0"/>
        <v>285303796.47999996</v>
      </c>
      <c r="G9" s="11">
        <f t="shared" si="0"/>
        <v>253169090.45999998</v>
      </c>
    </row>
    <row r="10" spans="1:7" x14ac:dyDescent="0.25">
      <c r="A10" s="33" t="s">
        <v>281</v>
      </c>
      <c r="B10" s="92">
        <v>8035190.4800000004</v>
      </c>
      <c r="C10" s="92">
        <v>6951647.4400000004</v>
      </c>
      <c r="D10" s="93">
        <v>14986837.920000002</v>
      </c>
      <c r="E10" s="92">
        <v>11030269.09</v>
      </c>
      <c r="F10" s="92">
        <v>10849683.25</v>
      </c>
      <c r="G10" s="93">
        <v>3956568.8300000019</v>
      </c>
    </row>
    <row r="11" spans="1:7" x14ac:dyDescent="0.25">
      <c r="A11" s="33" t="s">
        <v>282</v>
      </c>
      <c r="B11" s="92">
        <v>53828424.630000003</v>
      </c>
      <c r="C11" s="92">
        <v>67884709.469999999</v>
      </c>
      <c r="D11" s="93">
        <v>121713134.09999999</v>
      </c>
      <c r="E11" s="92">
        <v>44709366.57</v>
      </c>
      <c r="F11" s="92">
        <v>43748880.630000003</v>
      </c>
      <c r="G11" s="93">
        <v>77003767.530000001</v>
      </c>
    </row>
    <row r="12" spans="1:7" x14ac:dyDescent="0.25">
      <c r="A12" s="33" t="s">
        <v>283</v>
      </c>
      <c r="B12" s="92">
        <v>68813728.980000004</v>
      </c>
      <c r="C12" s="92">
        <v>4281817.74</v>
      </c>
      <c r="D12" s="93">
        <v>73095546.719999999</v>
      </c>
      <c r="E12" s="92">
        <v>65912395.259999998</v>
      </c>
      <c r="F12" s="92">
        <v>63406475.740000002</v>
      </c>
      <c r="G12" s="93">
        <v>7183151.4600000009</v>
      </c>
    </row>
    <row r="13" spans="1:7" x14ac:dyDescent="0.25">
      <c r="A13" s="33" t="s">
        <v>284</v>
      </c>
      <c r="B13" s="92">
        <v>28312344.43</v>
      </c>
      <c r="C13" s="92">
        <v>180804253.03</v>
      </c>
      <c r="D13" s="93">
        <v>209116597.46000001</v>
      </c>
      <c r="E13" s="92">
        <v>75205523.390000001</v>
      </c>
      <c r="F13" s="92">
        <v>74828724.379999995</v>
      </c>
      <c r="G13" s="93">
        <v>133911074.07000001</v>
      </c>
    </row>
    <row r="14" spans="1:7" x14ac:dyDescent="0.25">
      <c r="A14" s="33" t="s">
        <v>285</v>
      </c>
      <c r="B14" s="92">
        <v>28424048.73</v>
      </c>
      <c r="C14" s="92">
        <v>1287803.5900000001</v>
      </c>
      <c r="D14" s="93">
        <v>29711852.32</v>
      </c>
      <c r="E14" s="92">
        <v>26486366.670000002</v>
      </c>
      <c r="F14" s="92">
        <v>25778068.440000001</v>
      </c>
      <c r="G14" s="93">
        <v>3225485.6499999985</v>
      </c>
    </row>
    <row r="15" spans="1:7" x14ac:dyDescent="0.25">
      <c r="A15" s="33" t="s">
        <v>286</v>
      </c>
      <c r="B15" s="92">
        <v>2770390.94</v>
      </c>
      <c r="C15" s="92">
        <v>1206282</v>
      </c>
      <c r="D15" s="93">
        <v>3976672.94</v>
      </c>
      <c r="E15" s="92">
        <v>2237029.66</v>
      </c>
      <c r="F15" s="92">
        <v>2138865.65</v>
      </c>
      <c r="G15" s="93">
        <v>1739643.2799999998</v>
      </c>
    </row>
    <row r="16" spans="1:7" x14ac:dyDescent="0.25">
      <c r="A16" s="33" t="s">
        <v>287</v>
      </c>
      <c r="B16" s="92">
        <v>6679994.2000000002</v>
      </c>
      <c r="C16" s="92">
        <v>567920.88</v>
      </c>
      <c r="D16" s="93">
        <v>7247915.0800000001</v>
      </c>
      <c r="E16" s="92">
        <v>3601041.42</v>
      </c>
      <c r="F16" s="92">
        <v>3485933.91</v>
      </c>
      <c r="G16" s="93">
        <v>3646873.66</v>
      </c>
    </row>
    <row r="17" spans="1:7" x14ac:dyDescent="0.25">
      <c r="A17" s="33" t="s">
        <v>288</v>
      </c>
      <c r="B17" s="92">
        <v>17743155.23</v>
      </c>
      <c r="C17" s="92">
        <v>-609137.81999999995</v>
      </c>
      <c r="D17" s="93">
        <v>17134017.41</v>
      </c>
      <c r="E17" s="92">
        <v>8611181.9499999993</v>
      </c>
      <c r="F17" s="92">
        <v>8479529.5399999991</v>
      </c>
      <c r="G17" s="93">
        <v>8522835.4600000009</v>
      </c>
    </row>
    <row r="18" spans="1:7" x14ac:dyDescent="0.25">
      <c r="A18" s="33" t="s">
        <v>289</v>
      </c>
      <c r="B18" s="92">
        <v>28847426.75</v>
      </c>
      <c r="C18" s="92">
        <v>9077345.8699999992</v>
      </c>
      <c r="D18" s="93">
        <v>37924772.619999997</v>
      </c>
      <c r="E18" s="92">
        <v>30776882.02</v>
      </c>
      <c r="F18" s="92">
        <v>30300976.73</v>
      </c>
      <c r="G18" s="93">
        <v>7147890.5999999978</v>
      </c>
    </row>
    <row r="19" spans="1:7" x14ac:dyDescent="0.25">
      <c r="A19" s="33" t="s">
        <v>290</v>
      </c>
      <c r="B19" s="92">
        <v>23520053.260000002</v>
      </c>
      <c r="C19" s="92">
        <v>5918748.3300000001</v>
      </c>
      <c r="D19" s="93">
        <v>29438801.590000004</v>
      </c>
      <c r="E19" s="92">
        <v>22607001.670000002</v>
      </c>
      <c r="F19" s="92">
        <v>22286658.210000001</v>
      </c>
      <c r="G19" s="93">
        <v>6831799.9200000018</v>
      </c>
    </row>
    <row r="20" spans="1:7" x14ac:dyDescent="0.25">
      <c r="A20" s="12" t="s">
        <v>2</v>
      </c>
      <c r="B20" s="23"/>
      <c r="C20" s="23"/>
      <c r="D20" s="23"/>
      <c r="E20" s="23"/>
      <c r="F20" s="23"/>
      <c r="G20" s="23"/>
    </row>
    <row r="21" spans="1:7" x14ac:dyDescent="0.25">
      <c r="A21" s="1" t="s">
        <v>114</v>
      </c>
      <c r="B21" s="2">
        <f>SUM(B22:B29)</f>
        <v>0</v>
      </c>
      <c r="C21" s="2">
        <f t="shared" ref="C21:G21" si="1">SUM(C22:C29)</f>
        <v>9903915.5800000001</v>
      </c>
      <c r="D21" s="2">
        <f t="shared" si="1"/>
        <v>9903915.5800000001</v>
      </c>
      <c r="E21" s="2">
        <f t="shared" si="1"/>
        <v>6411525.5599999996</v>
      </c>
      <c r="F21" s="2">
        <f t="shared" si="1"/>
        <v>6411525.5599999996</v>
      </c>
      <c r="G21" s="2">
        <f t="shared" si="1"/>
        <v>3492390.0200000005</v>
      </c>
    </row>
    <row r="22" spans="1:7" x14ac:dyDescent="0.25">
      <c r="A22" s="33" t="s">
        <v>284</v>
      </c>
      <c r="B22" s="92">
        <v>0</v>
      </c>
      <c r="C22" s="92">
        <v>9903915.5800000001</v>
      </c>
      <c r="D22" s="93">
        <v>9903915.5800000001</v>
      </c>
      <c r="E22" s="92">
        <v>6411525.5599999996</v>
      </c>
      <c r="F22" s="92">
        <v>6411525.5599999996</v>
      </c>
      <c r="G22" s="93">
        <v>3492390.0200000005</v>
      </c>
    </row>
    <row r="23" spans="1:7" x14ac:dyDescent="0.25">
      <c r="A23" s="33" t="s">
        <v>107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3">
        <v>0</v>
      </c>
    </row>
    <row r="24" spans="1:7" x14ac:dyDescent="0.25">
      <c r="A24" s="33" t="s">
        <v>108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</row>
    <row r="25" spans="1:7" x14ac:dyDescent="0.25">
      <c r="A25" s="33" t="s">
        <v>109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</row>
    <row r="26" spans="1:7" x14ac:dyDescent="0.25">
      <c r="A26" s="33" t="s">
        <v>110</v>
      </c>
      <c r="B26" s="93">
        <v>0</v>
      </c>
      <c r="C26" s="93">
        <v>0</v>
      </c>
      <c r="D26" s="93">
        <v>0</v>
      </c>
      <c r="E26" s="93">
        <v>0</v>
      </c>
      <c r="F26" s="93">
        <v>0</v>
      </c>
      <c r="G26" s="93">
        <v>0</v>
      </c>
    </row>
    <row r="27" spans="1:7" x14ac:dyDescent="0.25">
      <c r="A27" s="33" t="s">
        <v>111</v>
      </c>
      <c r="B27" s="93">
        <v>0</v>
      </c>
      <c r="C27" s="93">
        <v>0</v>
      </c>
      <c r="D27" s="93">
        <v>0</v>
      </c>
      <c r="E27" s="93">
        <v>0</v>
      </c>
      <c r="F27" s="93">
        <v>0</v>
      </c>
      <c r="G27" s="93">
        <v>0</v>
      </c>
    </row>
    <row r="28" spans="1:7" x14ac:dyDescent="0.25">
      <c r="A28" s="33" t="s">
        <v>112</v>
      </c>
      <c r="B28" s="93">
        <v>0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</row>
    <row r="29" spans="1:7" x14ac:dyDescent="0.25">
      <c r="A29" s="33" t="s">
        <v>113</v>
      </c>
      <c r="B29" s="93">
        <v>0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</row>
    <row r="30" spans="1:7" x14ac:dyDescent="0.25">
      <c r="A30" s="12" t="s">
        <v>2</v>
      </c>
      <c r="B30" s="23"/>
      <c r="C30" s="23"/>
      <c r="D30" s="23"/>
      <c r="E30" s="23"/>
      <c r="F30" s="23"/>
      <c r="G30" s="23"/>
    </row>
    <row r="31" spans="1:7" x14ac:dyDescent="0.25">
      <c r="A31" s="1" t="s">
        <v>103</v>
      </c>
      <c r="B31" s="2">
        <f>SUM(B21,B9)</f>
        <v>266974757.62999997</v>
      </c>
      <c r="C31" s="2">
        <f t="shared" ref="C31:G31" si="2">SUM(C21,C9)</f>
        <v>287275306.10999995</v>
      </c>
      <c r="D31" s="2">
        <f t="shared" si="2"/>
        <v>554250063.74000001</v>
      </c>
      <c r="E31" s="2">
        <f t="shared" si="2"/>
        <v>297588583.25999999</v>
      </c>
      <c r="F31" s="2">
        <f t="shared" si="2"/>
        <v>291715322.03999996</v>
      </c>
      <c r="G31" s="2">
        <f t="shared" si="2"/>
        <v>256661480.47999999</v>
      </c>
    </row>
    <row r="32" spans="1:7" x14ac:dyDescent="0.25">
      <c r="A32" s="26"/>
      <c r="B32" s="26"/>
      <c r="C32" s="26"/>
      <c r="D32" s="26"/>
      <c r="E32" s="26"/>
      <c r="F32" s="26"/>
      <c r="G32" s="2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21 B28:G31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21 B30:G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1" t="s">
        <v>115</v>
      </c>
      <c r="B1" s="112"/>
      <c r="C1" s="112"/>
      <c r="D1" s="112"/>
      <c r="E1" s="112"/>
      <c r="F1" s="112"/>
      <c r="G1" s="112"/>
    </row>
    <row r="2" spans="1:7" x14ac:dyDescent="0.25">
      <c r="A2" s="61" t="str">
        <f>[2]F1!A2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64" t="s">
        <v>116</v>
      </c>
      <c r="B3" s="65"/>
      <c r="C3" s="65"/>
      <c r="D3" s="65"/>
      <c r="E3" s="65"/>
      <c r="F3" s="65"/>
      <c r="G3" s="66"/>
    </row>
    <row r="4" spans="1:7" x14ac:dyDescent="0.25">
      <c r="A4" s="64" t="s">
        <v>117</v>
      </c>
      <c r="B4" s="65"/>
      <c r="C4" s="65"/>
      <c r="D4" s="65"/>
      <c r="E4" s="65"/>
      <c r="F4" s="65"/>
      <c r="G4" s="66"/>
    </row>
    <row r="5" spans="1:7" x14ac:dyDescent="0.25">
      <c r="A5" s="77" t="s">
        <v>291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.75" customHeight="1" x14ac:dyDescent="0.25">
      <c r="A7" s="103" t="s">
        <v>1</v>
      </c>
      <c r="B7" s="108" t="s">
        <v>22</v>
      </c>
      <c r="C7" s="109"/>
      <c r="D7" s="109"/>
      <c r="E7" s="109"/>
      <c r="F7" s="110"/>
      <c r="G7" s="99" t="s">
        <v>118</v>
      </c>
    </row>
    <row r="8" spans="1:7" ht="30" x14ac:dyDescent="0.25">
      <c r="A8" s="104"/>
      <c r="B8" s="6" t="s">
        <v>24</v>
      </c>
      <c r="C8" s="3" t="s">
        <v>119</v>
      </c>
      <c r="D8" s="6" t="s">
        <v>26</v>
      </c>
      <c r="E8" s="6" t="s">
        <v>3</v>
      </c>
      <c r="F8" s="13" t="s">
        <v>4</v>
      </c>
      <c r="G8" s="98"/>
    </row>
    <row r="9" spans="1:7" ht="16.5" customHeight="1" x14ac:dyDescent="0.25">
      <c r="A9" s="7" t="s">
        <v>120</v>
      </c>
      <c r="B9" s="11">
        <f>SUM(B10,B19,B27,B37)</f>
        <v>266974757.63</v>
      </c>
      <c r="C9" s="11">
        <f t="shared" ref="C9:G9" si="0">SUM(C10,C19,C27,C37)</f>
        <v>277371390.52999997</v>
      </c>
      <c r="D9" s="11">
        <f t="shared" si="0"/>
        <v>544346148.15999997</v>
      </c>
      <c r="E9" s="11">
        <f t="shared" si="0"/>
        <v>291177057.70000005</v>
      </c>
      <c r="F9" s="11">
        <f t="shared" si="0"/>
        <v>285303796.48000002</v>
      </c>
      <c r="G9" s="11">
        <f t="shared" si="0"/>
        <v>253169090.45999998</v>
      </c>
    </row>
    <row r="10" spans="1:7" ht="15" customHeight="1" x14ac:dyDescent="0.25">
      <c r="A10" s="28" t="s">
        <v>121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</row>
    <row r="11" spans="1:7" x14ac:dyDescent="0.25">
      <c r="A11" s="47" t="s">
        <v>122</v>
      </c>
      <c r="B11" s="94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</row>
    <row r="12" spans="1:7" x14ac:dyDescent="0.25">
      <c r="A12" s="47" t="s">
        <v>123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</row>
    <row r="13" spans="1:7" x14ac:dyDescent="0.25">
      <c r="A13" s="47" t="s">
        <v>124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</row>
    <row r="14" spans="1:7" x14ac:dyDescent="0.25">
      <c r="A14" s="47" t="s">
        <v>125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</row>
    <row r="15" spans="1:7" x14ac:dyDescent="0.25">
      <c r="A15" s="47" t="s">
        <v>126</v>
      </c>
      <c r="B15" s="94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</row>
    <row r="16" spans="1:7" x14ac:dyDescent="0.25">
      <c r="A16" s="47" t="s">
        <v>127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</row>
    <row r="17" spans="1:7" x14ac:dyDescent="0.25">
      <c r="A17" s="47" t="s">
        <v>128</v>
      </c>
      <c r="B17" s="94">
        <v>0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</row>
    <row r="18" spans="1:7" x14ac:dyDescent="0.25">
      <c r="A18" s="47" t="s">
        <v>129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8" t="s">
        <v>130</v>
      </c>
      <c r="B19" s="22">
        <f>SUM(B20:B26)</f>
        <v>266974757.63</v>
      </c>
      <c r="C19" s="22">
        <f t="shared" ref="C19:G19" si="1">SUM(C20:C26)</f>
        <v>277371390.52999997</v>
      </c>
      <c r="D19" s="22">
        <f t="shared" si="1"/>
        <v>544346148.15999997</v>
      </c>
      <c r="E19" s="22">
        <f t="shared" si="1"/>
        <v>291177057.70000005</v>
      </c>
      <c r="F19" s="22">
        <f t="shared" si="1"/>
        <v>285303796.48000002</v>
      </c>
      <c r="G19" s="22">
        <f t="shared" si="1"/>
        <v>253169090.45999998</v>
      </c>
    </row>
    <row r="20" spans="1:7" x14ac:dyDescent="0.25">
      <c r="A20" s="47" t="s">
        <v>131</v>
      </c>
      <c r="B20" s="95">
        <v>46590581.979999997</v>
      </c>
      <c r="C20" s="95">
        <v>87649584.629999995</v>
      </c>
      <c r="D20" s="94">
        <v>134240166.60999998</v>
      </c>
      <c r="E20" s="95">
        <v>69640719.650000006</v>
      </c>
      <c r="F20" s="95">
        <v>69033161.950000003</v>
      </c>
      <c r="G20" s="94">
        <v>64599446.959999979</v>
      </c>
    </row>
    <row r="21" spans="1:7" x14ac:dyDescent="0.25">
      <c r="A21" s="47" t="s">
        <v>132</v>
      </c>
      <c r="B21" s="95">
        <v>220384175.65000001</v>
      </c>
      <c r="C21" s="95">
        <v>189721805.90000001</v>
      </c>
      <c r="D21" s="94">
        <v>410105981.55000001</v>
      </c>
      <c r="E21" s="95">
        <v>221536338.05000001</v>
      </c>
      <c r="F21" s="95">
        <v>216270634.53</v>
      </c>
      <c r="G21" s="94">
        <v>188569643.5</v>
      </c>
    </row>
    <row r="22" spans="1:7" x14ac:dyDescent="0.25">
      <c r="A22" s="47" t="s">
        <v>133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</row>
    <row r="23" spans="1:7" x14ac:dyDescent="0.25">
      <c r="A23" s="47" t="s">
        <v>134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47" t="s">
        <v>135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47" t="s">
        <v>136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47" t="s">
        <v>137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8" t="s">
        <v>138</v>
      </c>
      <c r="B27" s="22">
        <f>SUM(B28:B36)</f>
        <v>0</v>
      </c>
      <c r="C27" s="22">
        <f t="shared" ref="C27:G27" si="2">SUM(C28:C36)</f>
        <v>0</v>
      </c>
      <c r="D27" s="22">
        <f t="shared" si="2"/>
        <v>0</v>
      </c>
      <c r="E27" s="22">
        <f t="shared" si="2"/>
        <v>0</v>
      </c>
      <c r="F27" s="22">
        <f t="shared" si="2"/>
        <v>0</v>
      </c>
      <c r="G27" s="22">
        <f t="shared" si="2"/>
        <v>0</v>
      </c>
    </row>
    <row r="28" spans="1:7" x14ac:dyDescent="0.25">
      <c r="A28" s="50" t="s">
        <v>139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47" t="s">
        <v>140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47" t="s">
        <v>141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47" t="s">
        <v>142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47" t="s">
        <v>143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ht="14.45" customHeight="1" x14ac:dyDescent="0.25">
      <c r="A33" s="47" t="s">
        <v>144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ht="14.45" customHeight="1" x14ac:dyDescent="0.25">
      <c r="A34" s="47" t="s">
        <v>145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14.45" customHeight="1" x14ac:dyDescent="0.25">
      <c r="A35" s="47" t="s">
        <v>146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14.45" customHeight="1" x14ac:dyDescent="0.25">
      <c r="A36" s="47" t="s">
        <v>147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ht="14.45" customHeight="1" x14ac:dyDescent="0.25">
      <c r="A37" s="29" t="s">
        <v>148</v>
      </c>
      <c r="B37" s="22">
        <f>SUM(B38:B41)</f>
        <v>0</v>
      </c>
      <c r="C37" s="22">
        <f t="shared" ref="C37:G37" si="3">SUM(C38:C41)</f>
        <v>0</v>
      </c>
      <c r="D37" s="22">
        <f t="shared" si="3"/>
        <v>0</v>
      </c>
      <c r="E37" s="22">
        <f t="shared" si="3"/>
        <v>0</v>
      </c>
      <c r="F37" s="22">
        <f t="shared" si="3"/>
        <v>0</v>
      </c>
      <c r="G37" s="22">
        <f t="shared" si="3"/>
        <v>0</v>
      </c>
    </row>
    <row r="38" spans="1:7" x14ac:dyDescent="0.25">
      <c r="A38" s="50" t="s">
        <v>149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30" x14ac:dyDescent="0.25">
      <c r="A39" s="50" t="s">
        <v>150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25">
      <c r="A40" s="50" t="s">
        <v>151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5">
      <c r="A41" s="50" t="s">
        <v>152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153</v>
      </c>
      <c r="B43" s="2">
        <f>SUM(B44,B53,B61,B71)</f>
        <v>0</v>
      </c>
      <c r="C43" s="2">
        <f t="shared" ref="C43:G43" si="4">SUM(C44,C53,C61,C71)</f>
        <v>9903915.5800000001</v>
      </c>
      <c r="D43" s="2">
        <f t="shared" si="4"/>
        <v>9903915.5800000001</v>
      </c>
      <c r="E43" s="2">
        <f t="shared" si="4"/>
        <v>6411525.5599999996</v>
      </c>
      <c r="F43" s="2">
        <f t="shared" si="4"/>
        <v>6411525.5599999996</v>
      </c>
      <c r="G43" s="2">
        <f t="shared" si="4"/>
        <v>3492390.0199999996</v>
      </c>
    </row>
    <row r="44" spans="1:7" x14ac:dyDescent="0.25">
      <c r="A44" s="28" t="s">
        <v>121</v>
      </c>
      <c r="B44" s="22">
        <f>SUM(B45:B52)</f>
        <v>0</v>
      </c>
      <c r="C44" s="22">
        <f t="shared" ref="C44:G44" si="5">SUM(C45:C52)</f>
        <v>0</v>
      </c>
      <c r="D44" s="22">
        <f t="shared" si="5"/>
        <v>0</v>
      </c>
      <c r="E44" s="22">
        <f t="shared" si="5"/>
        <v>0</v>
      </c>
      <c r="F44" s="22">
        <f t="shared" si="5"/>
        <v>0</v>
      </c>
      <c r="G44" s="22">
        <f t="shared" si="5"/>
        <v>0</v>
      </c>
    </row>
    <row r="45" spans="1:7" x14ac:dyDescent="0.25">
      <c r="A45" s="50" t="s">
        <v>122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5">
      <c r="A46" s="50" t="s">
        <v>123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50" t="s">
        <v>124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50" t="s">
        <v>125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50" t="s">
        <v>126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50" t="s">
        <v>127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50" t="s">
        <v>128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25">
      <c r="A52" s="50" t="s">
        <v>129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x14ac:dyDescent="0.25">
      <c r="A53" s="28" t="s">
        <v>130</v>
      </c>
      <c r="B53" s="22">
        <f>SUM(B54:B60)</f>
        <v>0</v>
      </c>
      <c r="C53" s="22">
        <f t="shared" ref="C53:G53" si="6">SUM(C54:C60)</f>
        <v>9903915.5800000001</v>
      </c>
      <c r="D53" s="22">
        <f t="shared" si="6"/>
        <v>9903915.5800000001</v>
      </c>
      <c r="E53" s="22">
        <f t="shared" si="6"/>
        <v>6411525.5599999996</v>
      </c>
      <c r="F53" s="22">
        <f t="shared" si="6"/>
        <v>6411525.5599999996</v>
      </c>
      <c r="G53" s="22">
        <f t="shared" si="6"/>
        <v>3492390.0199999996</v>
      </c>
    </row>
    <row r="54" spans="1:7" x14ac:dyDescent="0.25">
      <c r="A54" s="50" t="s">
        <v>131</v>
      </c>
      <c r="B54" s="95">
        <v>0</v>
      </c>
      <c r="C54" s="95">
        <v>8882678.6999999993</v>
      </c>
      <c r="D54" s="94">
        <v>8882678.6999999993</v>
      </c>
      <c r="E54" s="95">
        <v>6411525.5599999996</v>
      </c>
      <c r="F54" s="95">
        <v>6411525.5599999996</v>
      </c>
      <c r="G54" s="94">
        <v>2471153.1399999997</v>
      </c>
    </row>
    <row r="55" spans="1:7" x14ac:dyDescent="0.25">
      <c r="A55" s="50" t="s">
        <v>132</v>
      </c>
      <c r="B55" s="95">
        <v>0</v>
      </c>
      <c r="C55" s="95">
        <v>1021236.88</v>
      </c>
      <c r="D55" s="94">
        <v>1021236.88</v>
      </c>
      <c r="E55" s="95">
        <v>0</v>
      </c>
      <c r="F55" s="95">
        <v>0</v>
      </c>
      <c r="G55" s="94">
        <v>1021236.88</v>
      </c>
    </row>
    <row r="56" spans="1:7" x14ac:dyDescent="0.25">
      <c r="A56" s="50" t="s">
        <v>133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51" t="s">
        <v>134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x14ac:dyDescent="0.25">
      <c r="A58" s="50" t="s">
        <v>135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25">
      <c r="A59" s="50" t="s">
        <v>136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25">
      <c r="A60" s="50" t="s">
        <v>137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25">
      <c r="A61" s="28" t="s">
        <v>138</v>
      </c>
      <c r="B61" s="22">
        <f>SUM(B62:B70)</f>
        <v>0</v>
      </c>
      <c r="C61" s="22">
        <f t="shared" ref="C61:G61" si="7">SUM(C62:C70)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</row>
    <row r="62" spans="1:7" x14ac:dyDescent="0.25">
      <c r="A62" s="50" t="s">
        <v>139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50" t="s">
        <v>140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50" t="s">
        <v>141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50" t="s">
        <v>142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1:7" x14ac:dyDescent="0.25">
      <c r="A66" s="50" t="s">
        <v>143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50" t="s">
        <v>144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50" t="s">
        <v>145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50" t="s">
        <v>146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x14ac:dyDescent="0.25">
      <c r="A70" s="50" t="s">
        <v>147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5">
      <c r="A71" s="29" t="s">
        <v>148</v>
      </c>
      <c r="B71" s="22">
        <f>SUM(B72:B75)</f>
        <v>0</v>
      </c>
      <c r="C71" s="22">
        <f t="shared" ref="C71:G71" si="8">SUM(C72:C75)</f>
        <v>0</v>
      </c>
      <c r="D71" s="22">
        <f t="shared" si="8"/>
        <v>0</v>
      </c>
      <c r="E71" s="22">
        <f t="shared" si="8"/>
        <v>0</v>
      </c>
      <c r="F71" s="22">
        <f t="shared" si="8"/>
        <v>0</v>
      </c>
      <c r="G71" s="22">
        <f t="shared" si="8"/>
        <v>0</v>
      </c>
    </row>
    <row r="72" spans="1:7" x14ac:dyDescent="0.25">
      <c r="A72" s="50" t="s">
        <v>149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ht="30" x14ac:dyDescent="0.25">
      <c r="A73" s="50" t="s">
        <v>150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50" t="s">
        <v>151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50" t="s">
        <v>152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f>B43+B9</f>
        <v>266974757.63</v>
      </c>
      <c r="C77" s="2">
        <f t="shared" ref="C77:G77" si="9">C43+C9</f>
        <v>287275306.10999995</v>
      </c>
      <c r="D77" s="2">
        <f t="shared" si="9"/>
        <v>554250063.74000001</v>
      </c>
      <c r="E77" s="2">
        <f t="shared" si="9"/>
        <v>297588583.26000005</v>
      </c>
      <c r="F77" s="2">
        <f t="shared" si="9"/>
        <v>291715322.04000002</v>
      </c>
      <c r="G77" s="2">
        <f t="shared" si="9"/>
        <v>256661480.47999999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C10:G18 B37:G37 B19:G19 B27:G27 B53:G53 C72:G75 B43:B44 B71:G71 B76:G77 B9:G9 C28:G36 C43:G52 C20:G26 C62:G70 C54:G6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19 B23:G53 B56:G7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0" t="s">
        <v>154</v>
      </c>
      <c r="B1" s="101"/>
      <c r="C1" s="101"/>
      <c r="D1" s="101"/>
      <c r="E1" s="101"/>
      <c r="F1" s="101"/>
      <c r="G1" s="102"/>
    </row>
    <row r="2" spans="1:7" x14ac:dyDescent="0.25">
      <c r="A2" s="61" t="str">
        <f>[2]F1!A2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64" t="s">
        <v>20</v>
      </c>
      <c r="B3" s="65"/>
      <c r="C3" s="65"/>
      <c r="D3" s="65"/>
      <c r="E3" s="65"/>
      <c r="F3" s="65"/>
      <c r="G3" s="66"/>
    </row>
    <row r="4" spans="1:7" x14ac:dyDescent="0.25">
      <c r="A4" s="64" t="s">
        <v>155</v>
      </c>
      <c r="B4" s="65"/>
      <c r="C4" s="65"/>
      <c r="D4" s="65"/>
      <c r="E4" s="65"/>
      <c r="F4" s="65"/>
      <c r="G4" s="66"/>
    </row>
    <row r="5" spans="1:7" x14ac:dyDescent="0.25">
      <c r="A5" s="77" t="s">
        <v>291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103" t="s">
        <v>156</v>
      </c>
      <c r="B7" s="98" t="s">
        <v>22</v>
      </c>
      <c r="C7" s="98"/>
      <c r="D7" s="98"/>
      <c r="E7" s="98"/>
      <c r="F7" s="98"/>
      <c r="G7" s="98" t="s">
        <v>23</v>
      </c>
    </row>
    <row r="8" spans="1:7" ht="30" x14ac:dyDescent="0.25">
      <c r="A8" s="104"/>
      <c r="B8" s="3" t="s">
        <v>24</v>
      </c>
      <c r="C8" s="14" t="s">
        <v>119</v>
      </c>
      <c r="D8" s="14" t="s">
        <v>6</v>
      </c>
      <c r="E8" s="14" t="s">
        <v>3</v>
      </c>
      <c r="F8" s="14" t="s">
        <v>4</v>
      </c>
      <c r="G8" s="113"/>
    </row>
    <row r="9" spans="1:7" ht="15.75" customHeight="1" x14ac:dyDescent="0.25">
      <c r="A9" s="7" t="s">
        <v>157</v>
      </c>
      <c r="B9" s="70">
        <f>SUM(B10,B11,B12,B15,B16,B19)</f>
        <v>112178816.47</v>
      </c>
      <c r="C9" s="70">
        <f t="shared" ref="C9:G9" si="0">SUM(C10,C11,C12,C15,C16,C19)</f>
        <v>0</v>
      </c>
      <c r="D9" s="70">
        <f t="shared" si="0"/>
        <v>112178816.47</v>
      </c>
      <c r="E9" s="70">
        <f t="shared" si="0"/>
        <v>101761578.36</v>
      </c>
      <c r="F9" s="70">
        <f t="shared" si="0"/>
        <v>97994105.140000001</v>
      </c>
      <c r="G9" s="70">
        <f t="shared" si="0"/>
        <v>10417238.109999999</v>
      </c>
    </row>
    <row r="10" spans="1:7" x14ac:dyDescent="0.25">
      <c r="A10" s="28" t="s">
        <v>158</v>
      </c>
      <c r="B10" s="96">
        <v>112178816.47</v>
      </c>
      <c r="C10" s="96">
        <v>0</v>
      </c>
      <c r="D10" s="97">
        <v>112178816.47</v>
      </c>
      <c r="E10" s="96">
        <v>101761578.36</v>
      </c>
      <c r="F10" s="96">
        <v>97994105.140000001</v>
      </c>
      <c r="G10" s="97">
        <v>10417238.109999999</v>
      </c>
    </row>
    <row r="11" spans="1:7" ht="15.75" customHeight="1" x14ac:dyDescent="0.25">
      <c r="A11" s="28" t="s">
        <v>159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9" si="1">D11-E11</f>
        <v>0</v>
      </c>
    </row>
    <row r="12" spans="1:7" x14ac:dyDescent="0.25">
      <c r="A12" s="28" t="s">
        <v>160</v>
      </c>
      <c r="B12" s="46">
        <f>B13+B14</f>
        <v>0</v>
      </c>
      <c r="C12" s="46">
        <f t="shared" ref="C12:G12" si="2">C13+C14</f>
        <v>0</v>
      </c>
      <c r="D12" s="46">
        <f t="shared" si="2"/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</row>
    <row r="13" spans="1:7" x14ac:dyDescent="0.25">
      <c r="A13" s="47" t="s">
        <v>161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1"/>
        <v>0</v>
      </c>
    </row>
    <row r="14" spans="1:7" x14ac:dyDescent="0.25">
      <c r="A14" s="47" t="s">
        <v>162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1"/>
        <v>0</v>
      </c>
    </row>
    <row r="15" spans="1:7" x14ac:dyDescent="0.25">
      <c r="A15" s="28" t="s">
        <v>163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f t="shared" si="1"/>
        <v>0</v>
      </c>
    </row>
    <row r="16" spans="1:7" ht="30" x14ac:dyDescent="0.25">
      <c r="A16" s="29" t="s">
        <v>164</v>
      </c>
      <c r="B16" s="46">
        <f>B17+B18</f>
        <v>0</v>
      </c>
      <c r="C16" s="46">
        <f t="shared" ref="C16:G16" si="3">C17+C18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</row>
    <row r="17" spans="1:7" x14ac:dyDescent="0.25">
      <c r="A17" s="47" t="s">
        <v>165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 t="shared" si="1"/>
        <v>0</v>
      </c>
    </row>
    <row r="18" spans="1:7" x14ac:dyDescent="0.25">
      <c r="A18" s="47" t="s">
        <v>166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si="1"/>
        <v>0</v>
      </c>
    </row>
    <row r="19" spans="1:7" x14ac:dyDescent="0.25">
      <c r="A19" s="28" t="s">
        <v>167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1"/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168</v>
      </c>
      <c r="B21" s="70">
        <f>SUM(B22,B23,B24,B27,B28,B31)</f>
        <v>0</v>
      </c>
      <c r="C21" s="70">
        <f t="shared" ref="C21:F21" si="4">SUM(C22,C23,C24,C27,C28,C31)</f>
        <v>0</v>
      </c>
      <c r="D21" s="70">
        <f t="shared" si="4"/>
        <v>0</v>
      </c>
      <c r="E21" s="70">
        <f t="shared" si="4"/>
        <v>0</v>
      </c>
      <c r="F21" s="70">
        <f t="shared" si="4"/>
        <v>0</v>
      </c>
      <c r="G21" s="70">
        <f>SUM(G22,G23,G24,G27,G28,G31)</f>
        <v>0</v>
      </c>
    </row>
    <row r="22" spans="1:7" x14ac:dyDescent="0.25">
      <c r="A22" s="28" t="s">
        <v>158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6">
        <f t="shared" ref="G22:G31" si="5">D22-E22</f>
        <v>0</v>
      </c>
    </row>
    <row r="23" spans="1:7" x14ac:dyDescent="0.25">
      <c r="A23" s="28" t="s">
        <v>159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5"/>
        <v>0</v>
      </c>
    </row>
    <row r="24" spans="1:7" x14ac:dyDescent="0.25">
      <c r="A24" s="28" t="s">
        <v>160</v>
      </c>
      <c r="B24" s="46">
        <f t="shared" ref="B24:G24" si="6">B25+B26</f>
        <v>0</v>
      </c>
      <c r="C24" s="46">
        <f t="shared" si="6"/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</row>
    <row r="25" spans="1:7" x14ac:dyDescent="0.25">
      <c r="A25" s="47" t="s">
        <v>161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5"/>
        <v>0</v>
      </c>
    </row>
    <row r="26" spans="1:7" x14ac:dyDescent="0.25">
      <c r="A26" s="47" t="s">
        <v>162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5"/>
        <v>0</v>
      </c>
    </row>
    <row r="27" spans="1:7" x14ac:dyDescent="0.25">
      <c r="A27" s="28" t="s">
        <v>163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5"/>
        <v>0</v>
      </c>
    </row>
    <row r="28" spans="1:7" ht="30" x14ac:dyDescent="0.25">
      <c r="A28" s="29" t="s">
        <v>164</v>
      </c>
      <c r="B28" s="46">
        <f t="shared" ref="B28:G28" si="7">B29+B30</f>
        <v>0</v>
      </c>
      <c r="C28" s="46">
        <f t="shared" si="7"/>
        <v>0</v>
      </c>
      <c r="D28" s="46">
        <f t="shared" si="7"/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</row>
    <row r="29" spans="1:7" x14ac:dyDescent="0.25">
      <c r="A29" s="47" t="s">
        <v>165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 t="shared" si="5"/>
        <v>0</v>
      </c>
    </row>
    <row r="30" spans="1:7" x14ac:dyDescent="0.25">
      <c r="A30" s="47" t="s">
        <v>166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si="5"/>
        <v>0</v>
      </c>
    </row>
    <row r="31" spans="1:7" x14ac:dyDescent="0.25">
      <c r="A31" s="28" t="s">
        <v>167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5"/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45" customHeight="1" x14ac:dyDescent="0.25">
      <c r="A33" s="1" t="s">
        <v>169</v>
      </c>
      <c r="B33" s="70">
        <f>B21+B9</f>
        <v>112178816.47</v>
      </c>
      <c r="C33" s="70">
        <f t="shared" ref="C33:G33" si="8">C21+C9</f>
        <v>0</v>
      </c>
      <c r="D33" s="70">
        <f t="shared" si="8"/>
        <v>112178816.47</v>
      </c>
      <c r="E33" s="70">
        <f t="shared" si="8"/>
        <v>101761578.36</v>
      </c>
      <c r="F33" s="70">
        <f t="shared" si="8"/>
        <v>97994105.140000001</v>
      </c>
      <c r="G33" s="70">
        <f t="shared" si="8"/>
        <v>10417238.109999999</v>
      </c>
    </row>
    <row r="34" spans="1:7" ht="14.4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16" t="s">
        <v>170</v>
      </c>
      <c r="B1" s="116"/>
      <c r="C1" s="116"/>
      <c r="D1" s="116"/>
      <c r="E1" s="116"/>
      <c r="F1" s="116"/>
      <c r="G1" s="116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82" t="s">
        <v>171</v>
      </c>
      <c r="B3" s="83"/>
      <c r="C3" s="83"/>
      <c r="D3" s="83"/>
      <c r="E3" s="83"/>
      <c r="F3" s="83"/>
      <c r="G3" s="84"/>
    </row>
    <row r="4" spans="1:7" x14ac:dyDescent="0.25">
      <c r="A4" s="82" t="s">
        <v>0</v>
      </c>
      <c r="B4" s="83"/>
      <c r="C4" s="83"/>
      <c r="D4" s="83"/>
      <c r="E4" s="83"/>
      <c r="F4" s="83"/>
      <c r="G4" s="84"/>
    </row>
    <row r="5" spans="1:7" x14ac:dyDescent="0.25">
      <c r="A5" s="82" t="s">
        <v>172</v>
      </c>
      <c r="B5" s="83"/>
      <c r="C5" s="83"/>
      <c r="D5" s="83"/>
      <c r="E5" s="83"/>
      <c r="F5" s="83"/>
      <c r="G5" s="84"/>
    </row>
    <row r="6" spans="1:7" x14ac:dyDescent="0.25">
      <c r="A6" s="114" t="s">
        <v>196</v>
      </c>
      <c r="B6" s="17">
        <v>2022</v>
      </c>
      <c r="C6" s="114">
        <f>+B6+1</f>
        <v>2023</v>
      </c>
      <c r="D6" s="114">
        <f>+C6+1</f>
        <v>2024</v>
      </c>
      <c r="E6" s="114">
        <f>+D6+1</f>
        <v>2025</v>
      </c>
      <c r="F6" s="114">
        <f>+E6+1</f>
        <v>2026</v>
      </c>
      <c r="G6" s="114">
        <f>+F6+1</f>
        <v>2027</v>
      </c>
    </row>
    <row r="7" spans="1:7" ht="83.25" customHeight="1" x14ac:dyDescent="0.25">
      <c r="A7" s="115"/>
      <c r="B7" s="40" t="s">
        <v>250</v>
      </c>
      <c r="C7" s="115"/>
      <c r="D7" s="115"/>
      <c r="E7" s="115"/>
      <c r="F7" s="115"/>
      <c r="G7" s="115"/>
    </row>
    <row r="8" spans="1:7" ht="30" x14ac:dyDescent="0.25">
      <c r="A8" s="41" t="s">
        <v>197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251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252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253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254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255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198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256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257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258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199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259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180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260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7" t="s">
        <v>182</v>
      </c>
      <c r="B1" s="117"/>
      <c r="C1" s="117"/>
      <c r="D1" s="117"/>
      <c r="E1" s="117"/>
      <c r="F1" s="117"/>
      <c r="G1" s="117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183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172</v>
      </c>
      <c r="B5" s="65"/>
      <c r="C5" s="65"/>
      <c r="D5" s="65"/>
      <c r="E5" s="65"/>
      <c r="F5" s="65"/>
      <c r="G5" s="66"/>
    </row>
    <row r="6" spans="1:7" x14ac:dyDescent="0.25">
      <c r="A6" s="118" t="s">
        <v>261</v>
      </c>
      <c r="B6" s="17">
        <v>2022</v>
      </c>
      <c r="C6" s="114">
        <f>+B6+1</f>
        <v>2023</v>
      </c>
      <c r="D6" s="114">
        <f>+C6+1</f>
        <v>2024</v>
      </c>
      <c r="E6" s="114">
        <f>+D6+1</f>
        <v>2025</v>
      </c>
      <c r="F6" s="114">
        <f>+E6+1</f>
        <v>2026</v>
      </c>
      <c r="G6" s="114">
        <f>+F6+1</f>
        <v>2027</v>
      </c>
    </row>
    <row r="7" spans="1:7" ht="57.75" customHeight="1" x14ac:dyDescent="0.25">
      <c r="A7" s="119"/>
      <c r="B7" s="18" t="s">
        <v>250</v>
      </c>
      <c r="C7" s="115"/>
      <c r="D7" s="115"/>
      <c r="E7" s="115"/>
      <c r="F7" s="115"/>
      <c r="G7" s="115"/>
    </row>
    <row r="8" spans="1:7" x14ac:dyDescent="0.25">
      <c r="A8" s="7" t="s">
        <v>184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262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263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185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186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264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187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188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189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190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262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263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185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186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264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187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188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190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193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7" t="s">
        <v>194</v>
      </c>
      <c r="B1" s="117"/>
      <c r="C1" s="117"/>
      <c r="D1" s="117"/>
      <c r="E1" s="117"/>
      <c r="F1" s="117"/>
      <c r="G1" s="117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195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21" t="s">
        <v>196</v>
      </c>
      <c r="B5" s="122">
        <v>2017</v>
      </c>
      <c r="C5" s="122">
        <f>+B5+1</f>
        <v>2018</v>
      </c>
      <c r="D5" s="122">
        <f>+C5+1</f>
        <v>2019</v>
      </c>
      <c r="E5" s="122">
        <f>+D5+1</f>
        <v>2020</v>
      </c>
      <c r="F5" s="122">
        <f>+E5+1</f>
        <v>2021</v>
      </c>
      <c r="G5" s="17">
        <f>+F5+1</f>
        <v>2022</v>
      </c>
    </row>
    <row r="6" spans="1:7" ht="32.25" x14ac:dyDescent="0.25">
      <c r="A6" s="99"/>
      <c r="B6" s="123"/>
      <c r="C6" s="123"/>
      <c r="D6" s="123"/>
      <c r="E6" s="123"/>
      <c r="F6" s="123"/>
      <c r="G6" s="18" t="s">
        <v>265</v>
      </c>
    </row>
    <row r="7" spans="1:7" x14ac:dyDescent="0.25">
      <c r="A7" s="32" t="s">
        <v>197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267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268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269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175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176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270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177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271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272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198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273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274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179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275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199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200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180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276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181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20" t="s">
        <v>277</v>
      </c>
      <c r="B39" s="120"/>
      <c r="C39" s="120"/>
      <c r="D39" s="120"/>
      <c r="E39" s="120"/>
      <c r="F39" s="120"/>
      <c r="G39" s="120"/>
    </row>
    <row r="40" spans="1:7" x14ac:dyDescent="0.25">
      <c r="A40" s="120" t="s">
        <v>278</v>
      </c>
      <c r="B40" s="120"/>
      <c r="C40" s="120"/>
      <c r="D40" s="120"/>
      <c r="E40" s="120"/>
      <c r="F40" s="120"/>
      <c r="G40" s="12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7" t="s">
        <v>201</v>
      </c>
      <c r="B1" s="117"/>
      <c r="C1" s="117"/>
      <c r="D1" s="117"/>
      <c r="E1" s="117"/>
      <c r="F1" s="117"/>
      <c r="G1" s="117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202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24" t="s">
        <v>261</v>
      </c>
      <c r="B5" s="122">
        <v>2017</v>
      </c>
      <c r="C5" s="122">
        <f>+B5+1</f>
        <v>2018</v>
      </c>
      <c r="D5" s="122">
        <f>+C5+1</f>
        <v>2019</v>
      </c>
      <c r="E5" s="122">
        <f>+D5+1</f>
        <v>2020</v>
      </c>
      <c r="F5" s="122">
        <f>+E5+1</f>
        <v>2021</v>
      </c>
      <c r="G5" s="17">
        <v>2022</v>
      </c>
    </row>
    <row r="6" spans="1:7" ht="48.75" customHeight="1" x14ac:dyDescent="0.25">
      <c r="A6" s="125"/>
      <c r="B6" s="123"/>
      <c r="C6" s="123"/>
      <c r="D6" s="123"/>
      <c r="E6" s="123"/>
      <c r="F6" s="123"/>
      <c r="G6" s="18" t="s">
        <v>279</v>
      </c>
    </row>
    <row r="7" spans="1:7" x14ac:dyDescent="0.25">
      <c r="A7" s="7" t="s">
        <v>184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262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263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186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264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187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188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189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262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263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185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186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264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187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188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192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190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280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20" t="s">
        <v>277</v>
      </c>
      <c r="B32" s="120"/>
      <c r="C32" s="120"/>
      <c r="D32" s="120"/>
      <c r="E32" s="120"/>
      <c r="F32" s="120"/>
      <c r="G32" s="120"/>
    </row>
    <row r="33" spans="1:7" x14ac:dyDescent="0.25">
      <c r="A33" s="120" t="s">
        <v>278</v>
      </c>
      <c r="B33" s="120"/>
      <c r="C33" s="120"/>
      <c r="D33" s="120"/>
      <c r="E33" s="120"/>
      <c r="F33" s="120"/>
      <c r="G33" s="12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26" t="s">
        <v>203</v>
      </c>
      <c r="B1" s="126"/>
      <c r="C1" s="126"/>
      <c r="D1" s="126"/>
      <c r="E1" s="126"/>
      <c r="F1" s="126"/>
    </row>
    <row r="2" spans="1:6" ht="20.100000000000001" customHeight="1" x14ac:dyDescent="0.25">
      <c r="A2" s="61" t="e">
        <f>#REF!</f>
        <v>#REF!</v>
      </c>
      <c r="B2" s="85"/>
      <c r="C2" s="85"/>
      <c r="D2" s="85"/>
      <c r="E2" s="85"/>
      <c r="F2" s="86"/>
    </row>
    <row r="3" spans="1:6" ht="29.25" customHeight="1" x14ac:dyDescent="0.25">
      <c r="A3" s="87" t="s">
        <v>204</v>
      </c>
      <c r="B3" s="88"/>
      <c r="C3" s="88"/>
      <c r="D3" s="88"/>
      <c r="E3" s="88"/>
      <c r="F3" s="89"/>
    </row>
    <row r="4" spans="1:6" ht="35.25" customHeight="1" x14ac:dyDescent="0.25">
      <c r="A4" s="72"/>
      <c r="B4" s="72" t="s">
        <v>205</v>
      </c>
      <c r="C4" s="72" t="s">
        <v>206</v>
      </c>
      <c r="D4" s="72" t="s">
        <v>207</v>
      </c>
      <c r="E4" s="72" t="s">
        <v>208</v>
      </c>
      <c r="F4" s="72" t="s">
        <v>209</v>
      </c>
    </row>
    <row r="5" spans="1:6" ht="12.75" customHeight="1" x14ac:dyDescent="0.25">
      <c r="A5" s="5" t="s">
        <v>210</v>
      </c>
      <c r="B5" s="24"/>
      <c r="C5" s="24"/>
      <c r="D5" s="24"/>
      <c r="E5" s="24"/>
      <c r="F5" s="24"/>
    </row>
    <row r="6" spans="1:6" ht="30" x14ac:dyDescent="0.25">
      <c r="A6" s="29" t="s">
        <v>211</v>
      </c>
      <c r="B6" s="30"/>
      <c r="C6" s="30"/>
      <c r="D6" s="30"/>
      <c r="E6" s="30"/>
      <c r="F6" s="30"/>
    </row>
    <row r="7" spans="1:6" ht="15" x14ac:dyDescent="0.25">
      <c r="A7" s="29" t="s">
        <v>212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213</v>
      </c>
      <c r="B9" s="21"/>
      <c r="C9" s="21"/>
      <c r="D9" s="21"/>
      <c r="E9" s="21"/>
      <c r="F9" s="21"/>
    </row>
    <row r="10" spans="1:6" ht="15" x14ac:dyDescent="0.25">
      <c r="A10" s="29" t="s">
        <v>214</v>
      </c>
      <c r="B10" s="30"/>
      <c r="C10" s="30"/>
      <c r="D10" s="30"/>
      <c r="E10" s="30"/>
      <c r="F10" s="30"/>
    </row>
    <row r="11" spans="1:6" ht="15" x14ac:dyDescent="0.25">
      <c r="A11" s="50" t="s">
        <v>215</v>
      </c>
      <c r="B11" s="30"/>
      <c r="C11" s="30"/>
      <c r="D11" s="30"/>
      <c r="E11" s="30"/>
      <c r="F11" s="30"/>
    </row>
    <row r="12" spans="1:6" ht="15" x14ac:dyDescent="0.25">
      <c r="A12" s="50" t="s">
        <v>216</v>
      </c>
      <c r="B12" s="30"/>
      <c r="C12" s="30"/>
      <c r="D12" s="30"/>
      <c r="E12" s="30"/>
      <c r="F12" s="30"/>
    </row>
    <row r="13" spans="1:6" ht="15" x14ac:dyDescent="0.25">
      <c r="A13" s="50" t="s">
        <v>217</v>
      </c>
      <c r="B13" s="30"/>
      <c r="C13" s="30"/>
      <c r="D13" s="30"/>
      <c r="E13" s="30"/>
      <c r="F13" s="30"/>
    </row>
    <row r="14" spans="1:6" ht="15" x14ac:dyDescent="0.25">
      <c r="A14" s="29" t="s">
        <v>218</v>
      </c>
      <c r="B14" s="30"/>
      <c r="C14" s="30"/>
      <c r="D14" s="30"/>
      <c r="E14" s="30"/>
      <c r="F14" s="30"/>
    </row>
    <row r="15" spans="1:6" ht="15" x14ac:dyDescent="0.25">
      <c r="A15" s="50" t="s">
        <v>215</v>
      </c>
      <c r="B15" s="30"/>
      <c r="C15" s="30"/>
      <c r="D15" s="30"/>
      <c r="E15" s="30"/>
      <c r="F15" s="30"/>
    </row>
    <row r="16" spans="1:6" ht="15" x14ac:dyDescent="0.25">
      <c r="A16" s="50" t="s">
        <v>216</v>
      </c>
      <c r="B16" s="30"/>
      <c r="C16" s="30"/>
      <c r="D16" s="30"/>
      <c r="E16" s="30"/>
      <c r="F16" s="30"/>
    </row>
    <row r="17" spans="1:6" ht="15" x14ac:dyDescent="0.25">
      <c r="A17" s="50" t="s">
        <v>217</v>
      </c>
      <c r="B17" s="30"/>
      <c r="C17" s="30"/>
      <c r="D17" s="30"/>
      <c r="E17" s="30"/>
      <c r="F17" s="30"/>
    </row>
    <row r="18" spans="1:6" ht="15" x14ac:dyDescent="0.25">
      <c r="A18" s="29" t="s">
        <v>219</v>
      </c>
      <c r="B18" s="73"/>
      <c r="C18" s="30"/>
      <c r="D18" s="30"/>
      <c r="E18" s="30"/>
      <c r="F18" s="30"/>
    </row>
    <row r="19" spans="1:6" ht="15" x14ac:dyDescent="0.25">
      <c r="A19" s="29" t="s">
        <v>220</v>
      </c>
      <c r="B19" s="30"/>
      <c r="C19" s="30"/>
      <c r="D19" s="30"/>
      <c r="E19" s="30"/>
      <c r="F19" s="30"/>
    </row>
    <row r="20" spans="1:6" ht="30" x14ac:dyDescent="0.25">
      <c r="A20" s="29" t="s">
        <v>221</v>
      </c>
      <c r="B20" s="74"/>
      <c r="C20" s="74"/>
      <c r="D20" s="74"/>
      <c r="E20" s="74"/>
      <c r="F20" s="74"/>
    </row>
    <row r="21" spans="1:6" ht="30" x14ac:dyDescent="0.25">
      <c r="A21" s="29" t="s">
        <v>222</v>
      </c>
      <c r="B21" s="74"/>
      <c r="C21" s="74"/>
      <c r="D21" s="74"/>
      <c r="E21" s="74"/>
      <c r="F21" s="74"/>
    </row>
    <row r="22" spans="1:6" ht="30" x14ac:dyDescent="0.25">
      <c r="A22" s="29" t="s">
        <v>223</v>
      </c>
      <c r="B22" s="74"/>
      <c r="C22" s="74"/>
      <c r="D22" s="74"/>
      <c r="E22" s="74"/>
      <c r="F22" s="74"/>
    </row>
    <row r="23" spans="1:6" ht="15" x14ac:dyDescent="0.25">
      <c r="A23" s="29" t="s">
        <v>224</v>
      </c>
      <c r="B23" s="74"/>
      <c r="C23" s="74"/>
      <c r="D23" s="74"/>
      <c r="E23" s="74"/>
      <c r="F23" s="74"/>
    </row>
    <row r="24" spans="1:6" ht="15" x14ac:dyDescent="0.25">
      <c r="A24" s="29" t="s">
        <v>225</v>
      </c>
      <c r="B24" s="75"/>
      <c r="C24" s="30"/>
      <c r="D24" s="30"/>
      <c r="E24" s="30"/>
      <c r="F24" s="30"/>
    </row>
    <row r="25" spans="1:6" ht="15" x14ac:dyDescent="0.25">
      <c r="A25" s="29" t="s">
        <v>226</v>
      </c>
      <c r="B25" s="75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227</v>
      </c>
      <c r="B27" s="21"/>
      <c r="C27" s="21"/>
      <c r="D27" s="21"/>
      <c r="E27" s="21"/>
      <c r="F27" s="21"/>
    </row>
    <row r="28" spans="1:6" ht="15" x14ac:dyDescent="0.25">
      <c r="A28" s="29" t="s">
        <v>228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229</v>
      </c>
      <c r="B30" s="21"/>
      <c r="C30" s="21"/>
      <c r="D30" s="21"/>
      <c r="E30" s="21"/>
      <c r="F30" s="21"/>
    </row>
    <row r="31" spans="1:6" ht="15" x14ac:dyDescent="0.25">
      <c r="A31" s="29" t="s">
        <v>214</v>
      </c>
      <c r="B31" s="30"/>
      <c r="C31" s="30"/>
      <c r="D31" s="30"/>
      <c r="E31" s="30"/>
      <c r="F31" s="30"/>
    </row>
    <row r="32" spans="1:6" ht="15" x14ac:dyDescent="0.25">
      <c r="A32" s="29" t="s">
        <v>218</v>
      </c>
      <c r="B32" s="30"/>
      <c r="C32" s="30"/>
      <c r="D32" s="30"/>
      <c r="E32" s="30"/>
      <c r="F32" s="30"/>
    </row>
    <row r="33" spans="1:6" ht="15" x14ac:dyDescent="0.25">
      <c r="A33" s="29" t="s">
        <v>230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231</v>
      </c>
      <c r="B35" s="21"/>
      <c r="C35" s="21"/>
      <c r="D35" s="21"/>
      <c r="E35" s="21"/>
      <c r="F35" s="21"/>
    </row>
    <row r="36" spans="1:6" ht="15" x14ac:dyDescent="0.25">
      <c r="A36" s="29" t="s">
        <v>232</v>
      </c>
      <c r="B36" s="30"/>
      <c r="C36" s="30"/>
      <c r="D36" s="30"/>
      <c r="E36" s="30"/>
      <c r="F36" s="30"/>
    </row>
    <row r="37" spans="1:6" ht="15" x14ac:dyDescent="0.25">
      <c r="A37" s="29" t="s">
        <v>233</v>
      </c>
      <c r="B37" s="30"/>
      <c r="C37" s="30"/>
      <c r="D37" s="30"/>
      <c r="E37" s="30"/>
      <c r="F37" s="30"/>
    </row>
    <row r="38" spans="1:6" ht="15" x14ac:dyDescent="0.25">
      <c r="A38" s="29" t="s">
        <v>234</v>
      </c>
      <c r="B38" s="75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235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236</v>
      </c>
      <c r="B42" s="21"/>
      <c r="C42" s="21"/>
      <c r="D42" s="21"/>
      <c r="E42" s="21"/>
      <c r="F42" s="21"/>
    </row>
    <row r="43" spans="1:6" ht="15" x14ac:dyDescent="0.25">
      <c r="A43" s="29" t="s">
        <v>237</v>
      </c>
      <c r="B43" s="30"/>
      <c r="C43" s="30"/>
      <c r="D43" s="30"/>
      <c r="E43" s="30"/>
      <c r="F43" s="30"/>
    </row>
    <row r="44" spans="1:6" ht="15" x14ac:dyDescent="0.25">
      <c r="A44" s="29" t="s">
        <v>238</v>
      </c>
      <c r="B44" s="30"/>
      <c r="C44" s="30"/>
      <c r="D44" s="30"/>
      <c r="E44" s="30"/>
      <c r="F44" s="30"/>
    </row>
    <row r="45" spans="1:6" ht="15" x14ac:dyDescent="0.25">
      <c r="A45" s="29" t="s">
        <v>239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240</v>
      </c>
      <c r="B47" s="21"/>
      <c r="C47" s="21"/>
      <c r="D47" s="21"/>
      <c r="E47" s="21"/>
      <c r="F47" s="21"/>
    </row>
    <row r="48" spans="1:6" ht="15" x14ac:dyDescent="0.25">
      <c r="A48" s="29" t="s">
        <v>238</v>
      </c>
      <c r="B48" s="74"/>
      <c r="C48" s="74"/>
      <c r="D48" s="74"/>
      <c r="E48" s="74"/>
      <c r="F48" s="74"/>
    </row>
    <row r="49" spans="1:6" ht="15" x14ac:dyDescent="0.25">
      <c r="A49" s="29" t="s">
        <v>239</v>
      </c>
      <c r="B49" s="74"/>
      <c r="C49" s="74"/>
      <c r="D49" s="74"/>
      <c r="E49" s="74"/>
      <c r="F49" s="74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241</v>
      </c>
      <c r="B51" s="21"/>
      <c r="C51" s="21"/>
      <c r="D51" s="21"/>
      <c r="E51" s="21"/>
      <c r="F51" s="21"/>
    </row>
    <row r="52" spans="1:6" ht="15" x14ac:dyDescent="0.25">
      <c r="A52" s="29" t="s">
        <v>238</v>
      </c>
      <c r="B52" s="30"/>
      <c r="C52" s="30"/>
      <c r="D52" s="30"/>
      <c r="E52" s="30"/>
      <c r="F52" s="30"/>
    </row>
    <row r="53" spans="1:6" ht="15" x14ac:dyDescent="0.25">
      <c r="A53" s="29" t="s">
        <v>239</v>
      </c>
      <c r="B53" s="30"/>
      <c r="C53" s="30"/>
      <c r="D53" s="30"/>
      <c r="E53" s="30"/>
      <c r="F53" s="30"/>
    </row>
    <row r="54" spans="1:6" ht="15" x14ac:dyDescent="0.25">
      <c r="A54" s="29" t="s">
        <v>242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243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238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239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244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245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246</v>
      </c>
      <c r="B62" s="75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247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248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249</v>
      </c>
      <c r="B66" s="30"/>
      <c r="C66" s="30"/>
      <c r="D66" s="30"/>
      <c r="E66" s="30"/>
      <c r="F66" s="30"/>
    </row>
    <row r="67" spans="1:6" ht="20.100000000000001" customHeight="1" x14ac:dyDescent="0.25">
      <c r="A67" s="71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F6A</vt:lpstr>
      <vt:lpstr>F6B</vt:lpstr>
      <vt:lpstr>F6C</vt:lpstr>
      <vt:lpstr>F6D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2025-02-18T17:04:11Z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