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ontoyac\Documents\Vero\ROSY\TRANSPARENCIA\Titulo V\2022\1er trim 2022\Informacion financiera\ESTADOS E INFORMES CONTABLES\"/>
    </mc:Choice>
  </mc:AlternateContent>
  <xr:revisionPtr revIDLastSave="0" documentId="13_ncr:1_{0ED8E4A4-4903-49C1-9BFB-3B6ECC962062}" xr6:coauthVersionLast="47" xr6:coauthVersionMax="47" xr10:uidLastSave="{00000000-0000-0000-0000-000000000000}"/>
  <bookViews>
    <workbookView xWindow="-120" yWindow="-120" windowWidth="20730" windowHeight="1116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</sheets>
  <definedNames>
    <definedName name="_xlnm.Print_Titles" localSheetId="2">ACT!$1:$5</definedName>
    <definedName name="_xlnm.Print_Titles" localSheetId="4">EFE!$1:$5</definedName>
    <definedName name="_xlnm.Print_Titles" localSheetId="1">ESF!$1:$5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62" l="1"/>
  <c r="C20" i="62"/>
  <c r="D103" i="62" l="1"/>
  <c r="D102" i="62" s="1"/>
  <c r="C103" i="62"/>
  <c r="C102" i="62" s="1"/>
  <c r="D96" i="62"/>
  <c r="C96" i="62"/>
  <c r="D37" i="62"/>
  <c r="D28" i="62"/>
  <c r="D43" i="62" l="1"/>
  <c r="D58" i="62"/>
  <c r="C58" i="62"/>
  <c r="D56" i="62"/>
  <c r="C56" i="62"/>
  <c r="D54" i="62"/>
  <c r="C54" i="62"/>
  <c r="D52" i="62"/>
  <c r="C52" i="62"/>
  <c r="D50" i="62"/>
  <c r="C50" i="62"/>
  <c r="D49" i="62" l="1"/>
  <c r="C49" i="62"/>
  <c r="D94" i="62"/>
  <c r="D93" i="62" s="1"/>
  <c r="C129" i="59" l="1"/>
  <c r="D212" i="59" l="1"/>
  <c r="D211" i="59"/>
  <c r="D210" i="59"/>
  <c r="D200" i="59"/>
  <c r="D199" i="59"/>
  <c r="D168" i="59"/>
  <c r="D167" i="59"/>
  <c r="D166" i="59"/>
  <c r="D165" i="59"/>
  <c r="D164" i="59"/>
  <c r="D145" i="59"/>
  <c r="D144" i="59"/>
  <c r="C208" i="60" l="1"/>
  <c r="C206" i="60"/>
  <c r="D15" i="62" l="1"/>
  <c r="C15" i="62"/>
  <c r="C74" i="59"/>
  <c r="C65" i="59"/>
  <c r="C9" i="60" l="1"/>
  <c r="C94" i="62" l="1"/>
  <c r="C93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D84" i="62"/>
  <c r="C84" i="62"/>
  <c r="D82" i="62"/>
  <c r="C82" i="62"/>
  <c r="D80" i="62"/>
  <c r="C80" i="62"/>
  <c r="D74" i="62"/>
  <c r="C74" i="62"/>
  <c r="D71" i="62"/>
  <c r="C71" i="62"/>
  <c r="D62" i="62"/>
  <c r="C62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1" i="62" l="1"/>
  <c r="D48" i="62" s="1"/>
  <c r="D113" i="62" s="1"/>
  <c r="C61" i="62"/>
  <c r="C48" i="62" s="1"/>
  <c r="C113" i="62" s="1"/>
  <c r="C43" i="62"/>
  <c r="C98" i="60"/>
  <c r="C58" i="60"/>
  <c r="C73" i="60"/>
  <c r="C235" i="59" l="1"/>
  <c r="C223" i="59"/>
  <c r="C216" i="59"/>
  <c r="G209" i="59"/>
  <c r="F209" i="59"/>
  <c r="E209" i="59"/>
  <c r="D209" i="59"/>
  <c r="C209" i="59"/>
  <c r="G143" i="59"/>
  <c r="F143" i="59"/>
  <c r="E143" i="59"/>
  <c r="D143" i="59"/>
  <c r="C143" i="59"/>
  <c r="C136" i="59"/>
  <c r="C123" i="59"/>
  <c r="E113" i="59"/>
  <c r="D113" i="59"/>
  <c r="C113" i="59"/>
  <c r="E107" i="59"/>
  <c r="D107" i="59"/>
  <c r="C107" i="59"/>
  <c r="E95" i="59"/>
  <c r="D95" i="59"/>
  <c r="C95" i="59"/>
  <c r="E87" i="59"/>
  <c r="D87" i="59"/>
  <c r="C87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sharedStrings.xml><?xml version="1.0" encoding="utf-8"?>
<sst xmlns="http://schemas.openxmlformats.org/spreadsheetml/2006/main" count="896" uniqueCount="654">
  <si>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</si>
  <si>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</si>
  <si>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</si>
  <si>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</si>
  <si>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</si>
  <si>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</si>
  <si>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</si>
  <si>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</si>
  <si>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</si>
  <si>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</si>
  <si>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</si>
  <si>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</si>
  <si>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</si>
  <si>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</si>
  <si>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</si>
  <si>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</si>
  <si>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</si>
  <si>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</si>
  <si>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</si>
  <si>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</si>
  <si>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</si>
  <si>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</si>
  <si>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</si>
  <si>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</si>
  <si>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</si>
  <si>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</si>
  <si>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</si>
  <si>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</si>
  <si>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</si>
  <si>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</si>
  <si>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</si>
  <si>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</si>
  <si>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</si>
  <si>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</si>
  <si>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</si>
  <si>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</si>
  <si>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</si>
  <si>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</si>
  <si>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</si>
  <si>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</si>
  <si>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</si>
  <si>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</si>
  <si>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</si>
  <si>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</si>
  <si>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</si>
  <si>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</si>
  <si>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</si>
  <si>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</si>
  <si>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</si>
  <si>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</si>
  <si>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</si>
  <si>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</si>
  <si>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</si>
  <si>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</si>
  <si>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</si>
  <si>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</si>
  <si>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</si>
  <si>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</si>
  <si>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</si>
  <si>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</si>
  <si>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</si>
  <si>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</si>
  <si>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</si>
  <si>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</si>
  <si>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</si>
  <si>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</si>
  <si>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</si>
  <si>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</si>
  <si>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</si>
  <si>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</si>
  <si>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</si>
  <si>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</si>
  <si>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</si>
  <si>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</si>
  <si>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</si>
  <si>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</si>
  <si>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</si>
  <si>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Pagos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</si>
  <si>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</si>
  <si>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</si>
  <si>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</si>
  <si>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</si>
  <si>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</si>
  <si>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</si>
  <si>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</si>
  <si>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</si>
  <si>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</si>
  <si>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</si>
  <si>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</si>
  <si>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</si>
  <si>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</si>
  <si>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</si>
  <si>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</si>
  <si>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</si>
  <si>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</si>
  <si>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</si>
  <si>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</si>
  <si>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</si>
  <si>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</si>
  <si>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</si>
  <si>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</si>
  <si>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</si>
  <si>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</si>
  <si>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</si>
  <si>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</si>
  <si>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</si>
  <si>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</si>
  <si>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</si>
  <si>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</si>
  <si>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</si>
  <si>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</si>
  <si>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</si>
  <si>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</si>
  <si>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</si>
  <si>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</si>
  <si>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</si>
  <si>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</si>
  <si>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</si>
  <si>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</si>
  <si>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</si>
  <si>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</si>
  <si>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</si>
  <si>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</si>
  <si>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</si>
  <si>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</si>
  <si>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</si>
  <si>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</si>
  <si>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</si>
  <si>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</si>
  <si>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</si>
  <si>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</si>
  <si>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</si>
  <si>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</si>
  <si>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</si>
  <si>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</si>
  <si>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</si>
  <si>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</si>
  <si>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</si>
  <si>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</si>
  <si>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</si>
  <si>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</si>
  <si>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</si>
  <si>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</si>
  <si>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</si>
  <si>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</si>
  <si>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</si>
  <si>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</si>
  <si>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</si>
  <si>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</si>
  <si>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</si>
  <si>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</si>
  <si>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</si>
  <si>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</si>
  <si>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</si>
  <si>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</si>
  <si>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</si>
  <si>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</si>
  <si>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</si>
  <si>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</si>
  <si>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</si>
  <si>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</si>
  <si>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</si>
  <si>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</si>
  <si>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</si>
  <si>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</si>
  <si>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</si>
  <si>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</si>
  <si>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</si>
  <si>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</si>
  <si>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</si>
  <si>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</si>
  <si>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</si>
  <si>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</si>
  <si>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</si>
  <si>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</si>
  <si>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</si>
  <si>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</si>
  <si>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</si>
  <si>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</si>
  <si>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</si>
  <si>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</si>
  <si>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</si>
  <si>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</si>
  <si>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</si>
  <si>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</si>
  <si>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</si>
  <si>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</si>
  <si>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</si>
  <si>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</si>
  <si>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</si>
  <si>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</si>
  <si>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</si>
  <si>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</si>
  <si>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</si>
  <si>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</si>
  <si>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</si>
  <si>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</si>
  <si>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</si>
  <si>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</si>
  <si>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</si>
  <si>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</si>
  <si>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</si>
  <si>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</si>
  <si>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</si>
  <si>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</si>
  <si>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</si>
  <si>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</si>
  <si>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</si>
  <si>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</si>
  <si>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</si>
  <si>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</si>
  <si>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</si>
  <si>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</si>
  <si>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</si>
  <si>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</si>
  <si>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</si>
  <si>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</si>
  <si>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</si>
  <si>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</si>
  <si>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</si>
  <si>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</si>
  <si>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</si>
  <si>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</si>
  <si>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</si>
  <si>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</si>
  <si>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</si>
  <si>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</si>
  <si>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</si>
  <si>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</si>
  <si>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</si>
  <si>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</si>
  <si>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</si>
  <si>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</si>
  <si>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</si>
  <si>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</si>
  <si>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</si>
  <si>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</si>
  <si>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</si>
  <si>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</si>
  <si>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</si>
  <si>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</si>
  <si>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</si>
  <si>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</si>
  <si>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</si>
  <si>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</si>
  <si>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</si>
  <si>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</si>
  <si>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</si>
  <si>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</si>
  <si>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</si>
  <si>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</si>
  <si>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</si>
  <si>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</si>
  <si>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</si>
  <si>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</si>
  <si>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</si>
  <si>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</si>
  <si>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</si>
  <si>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</si>
  <si>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</si>
  <si>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</si>
  <si>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</si>
  <si>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</si>
  <si>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</si>
  <si>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</si>
  <si>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</si>
  <si>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</si>
  <si>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</si>
  <si>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</si>
  <si>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</si>
  <si>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</si>
  <si>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</si>
  <si>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</si>
  <si>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</si>
  <si>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</si>
  <si>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</si>
  <si>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</si>
  <si>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</si>
  <si>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</si>
  <si>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</si>
  <si>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</si>
  <si>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</si>
  <si>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</si>
  <si>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</si>
  <si>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</si>
  <si>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</si>
  <si>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</si>
  <si>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</si>
  <si>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</si>
  <si>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</si>
  <si>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</si>
  <si>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</si>
  <si>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</si>
  <si>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</si>
  <si>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</si>
  <si>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</si>
  <si>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</si>
  <si>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</si>
  <si>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</si>
  <si>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</si>
  <si>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</si>
  <si>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</si>
  <si>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</si>
  <si>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</si>
  <si>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</si>
  <si>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</si>
  <si>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</si>
  <si>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</si>
  <si>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</si>
  <si>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</si>
  <si>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</si>
  <si>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</si>
  <si>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</si>
  <si>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</si>
  <si>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</si>
  <si>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</si>
  <si>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</si>
  <si>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</si>
  <si>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</si>
  <si>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</si>
  <si>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</si>
  <si>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</si>
  <si>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</si>
  <si>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</si>
  <si>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</si>
  <si>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</si>
  <si>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</si>
  <si>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</si>
  <si>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</si>
  <si>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</si>
  <si>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</si>
  <si>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</si>
  <si>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</si>
  <si>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</si>
  <si>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</si>
  <si>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</si>
  <si>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</si>
  <si>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</si>
  <si>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</si>
  <si>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</si>
  <si>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</si>
  <si>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</si>
  <si>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</si>
  <si>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</si>
  <si>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</si>
  <si>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</si>
  <si>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</si>
  <si>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</si>
  <si>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</si>
  <si>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</si>
  <si>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</si>
  <si>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</si>
  <si>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</si>
  <si>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</si>
  <si>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</si>
  <si>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</si>
  <si>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</si>
  <si>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</si>
  <si>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</si>
  <si>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</si>
  <si>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</si>
  <si>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</si>
  <si>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</si>
  <si>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</si>
  <si>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</si>
  <si>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</si>
  <si>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</si>
  <si>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</si>
  <si>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</si>
  <si>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</si>
  <si>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</si>
  <si>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</si>
  <si>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</si>
  <si>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</si>
  <si>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</si>
  <si>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</si>
  <si>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</si>
  <si>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</si>
  <si>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</si>
  <si>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</si>
  <si>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</si>
  <si>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</si>
  <si>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</si>
  <si>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</si>
  <si>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</si>
  <si>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</si>
  <si>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</si>
  <si>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</si>
  <si>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</si>
  <si>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</si>
  <si>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</si>
  <si>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</si>
  <si>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</si>
  <si>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</si>
  <si>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</si>
  <si>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</si>
  <si>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</si>
  <si>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</si>
  <si>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</si>
  <si>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</si>
  <si>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</si>
  <si>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</si>
  <si>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</si>
  <si>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</si>
  <si>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</si>
  <si>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</si>
  <si>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</si>
  <si>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</si>
  <si>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</si>
  <si>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</si>
  <si>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</si>
  <si>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</si>
  <si>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</si>
  <si>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</si>
  <si>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</si>
  <si>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</si>
  <si>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</si>
  <si>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</si>
  <si>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</si>
  <si>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</si>
  <si>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</si>
  <si>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</si>
  <si>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</si>
  <si>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</si>
  <si>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</si>
  <si>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</si>
  <si>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</si>
  <si>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</si>
  <si>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</si>
  <si>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</si>
  <si>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</si>
  <si>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</si>
  <si>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</si>
  <si>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</si>
  <si>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</si>
  <si>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</si>
  <si>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</si>
  <si>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</si>
  <si>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</si>
  <si>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</si>
  <si>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</si>
  <si>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</si>
  <si>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</si>
  <si>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</si>
  <si>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</si>
  <si>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</si>
  <si>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</si>
  <si>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</si>
  <si>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</si>
  <si>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</si>
  <si>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</si>
  <si>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</si>
  <si>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</si>
  <si>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</si>
  <si>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</si>
  <si>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</si>
  <si>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</si>
  <si>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</si>
  <si>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</si>
  <si>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</si>
  <si>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</si>
  <si>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</si>
  <si>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</si>
  <si>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</si>
  <si>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</si>
  <si>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</si>
  <si>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</si>
  <si>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</si>
  <si>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</si>
  <si>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</si>
  <si>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</si>
  <si>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</si>
  <si>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</si>
  <si>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</si>
  <si>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</si>
  <si>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</si>
  <si>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</si>
  <si>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</si>
  <si>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</si>
  <si>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</si>
  <si>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</si>
  <si>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</si>
  <si>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</si>
  <si>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</si>
  <si>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</si>
  <si>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</si>
  <si>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</si>
  <si>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</si>
  <si>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</si>
  <si>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</si>
  <si>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</si>
  <si>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</si>
  <si>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</si>
  <si>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</si>
  <si>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</si>
  <si>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</si>
  <si>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</si>
  <si>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</si>
  <si>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</si>
  <si>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</si>
  <si>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</si>
  <si>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</si>
  <si>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</si>
  <si>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</si>
  <si>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</si>
  <si>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</si>
  <si>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</si>
  <si>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</si>
  <si>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</si>
  <si>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</si>
  <si>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</si>
  <si>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</si>
  <si>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</si>
  <si>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</si>
  <si>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</si>
  <si>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</si>
  <si>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</si>
  <si>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</si>
  <si>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</si>
  <si>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Comité Municipal de Agua Potable y Alcantarillado de Salamanca, Guanajuato.</t>
  </si>
  <si>
    <t>Correspondiente del 1 de Enero 31 de Marzo de 2022</t>
  </si>
  <si>
    <t>Banco del Bajio 01 Inversion</t>
  </si>
  <si>
    <t>Banco del Bajio 02 Inversion</t>
  </si>
  <si>
    <t>Invers Domiciliacion</t>
  </si>
  <si>
    <t>Invers PROSSANEAR</t>
  </si>
  <si>
    <t>Bajío 10232445  Prot</t>
  </si>
  <si>
    <t>CMAPAS Prima de Anti</t>
  </si>
  <si>
    <t>BAJIO D.INC.32248346</t>
  </si>
  <si>
    <t>Invers Santander 220</t>
  </si>
  <si>
    <t>Invers Banca 1461099</t>
  </si>
  <si>
    <t>Invers Banca 1461100</t>
  </si>
  <si>
    <t>Inversion Gobierno</t>
  </si>
  <si>
    <t>Documentos por Cobrar a Cp</t>
  </si>
  <si>
    <t>Cuotas Vencidas</t>
  </si>
  <si>
    <t>Subsidio Semanal</t>
  </si>
  <si>
    <t>Subsidio Catorcenal</t>
  </si>
  <si>
    <t>CxC Por Facturación</t>
  </si>
  <si>
    <t>CxC Documentados</t>
  </si>
  <si>
    <t>M26AN00085</t>
  </si>
  <si>
    <t>FLORENCIO REA VARGAS</t>
  </si>
  <si>
    <t>M26AN00451</t>
  </si>
  <si>
    <t>JAVIER AMEZQUITA</t>
  </si>
  <si>
    <t>M26AN00604</t>
  </si>
  <si>
    <t>BLANCA GUADALUPE CABALLERO FLORES</t>
  </si>
  <si>
    <t>M26AN00666</t>
  </si>
  <si>
    <t>JUAN BARRIENTOS DIAZ</t>
  </si>
  <si>
    <t>M26AN00912</t>
  </si>
  <si>
    <t>ALMA ALICIA ZARATE GALLARDO</t>
  </si>
  <si>
    <t>M26AN00753</t>
  </si>
  <si>
    <t>VERONICA EDITH ZAVALA GUTIERREZ</t>
  </si>
  <si>
    <t>M26AN00072</t>
  </si>
  <si>
    <t>JUANA JOSEFINA BRAVO PATIÑO</t>
  </si>
  <si>
    <t>M26AD00154</t>
  </si>
  <si>
    <t>OPERADORA CONCESIONARIA MEXIQUENSE,</t>
  </si>
  <si>
    <t>M26AP01004</t>
  </si>
  <si>
    <t>HDI SEGUROS,S.A. DE C.V.</t>
  </si>
  <si>
    <t>Iva Acreditable por Pagar</t>
  </si>
  <si>
    <t>M26AP00583</t>
  </si>
  <si>
    <t>LUIS JORGE GALLARDO MARTINEZ</t>
  </si>
  <si>
    <t>M26AC00343</t>
  </si>
  <si>
    <t>CONSTRUCTORA ALLIEN SA DE CV</t>
  </si>
  <si>
    <t>M26AC00331</t>
  </si>
  <si>
    <t>COMERCIALIZADORA</t>
  </si>
  <si>
    <t>M26AC00007</t>
  </si>
  <si>
    <t>RENTA Y SERVICIOS DE MAQUINARIA</t>
  </si>
  <si>
    <t>M26AC00028</t>
  </si>
  <si>
    <t>MAQUINARIA Y ASOCIADOS,</t>
  </si>
  <si>
    <t>M26AC00020</t>
  </si>
  <si>
    <t>SERGIO CEJA SALGADO</t>
  </si>
  <si>
    <t>M26AC00315</t>
  </si>
  <si>
    <t>ELISA MARGARITA RODRIGUEZ DESCHAMPS</t>
  </si>
  <si>
    <t>PEPS</t>
  </si>
  <si>
    <t>Linea Recta</t>
  </si>
  <si>
    <t>Uso</t>
  </si>
  <si>
    <t>M26AP00007</t>
  </si>
  <si>
    <t>JOSE LUIS ANDRADE GARCIA</t>
  </si>
  <si>
    <t>M26AP00014</t>
  </si>
  <si>
    <t>CENTRO DE INVESTIGACION Y</t>
  </si>
  <si>
    <t>M26AP00053</t>
  </si>
  <si>
    <t>GAS EXPRESS NIETO, S.A. DE C.V.</t>
  </si>
  <si>
    <t>M26AP00056</t>
  </si>
  <si>
    <t>GUANAJUATO MATERIAL ELECTRICO S.A.</t>
  </si>
  <si>
    <t>M26AP00061</t>
  </si>
  <si>
    <t>INGENIERIA Y DESARROLLO DEL AGUA</t>
  </si>
  <si>
    <t>M26AP00068</t>
  </si>
  <si>
    <t>DULCE MARIA LOPEZ VARGAS</t>
  </si>
  <si>
    <t>M26AP00073</t>
  </si>
  <si>
    <t>MARCOZER, S.A. DE C.V.</t>
  </si>
  <si>
    <t>M26AP00097</t>
  </si>
  <si>
    <t>MARIA DE LA LUZ RAMIREZ AGUILAR</t>
  </si>
  <si>
    <t>M26AP00216</t>
  </si>
  <si>
    <t>HIDROCARBUROS DEL BAJIO SA DE CV</t>
  </si>
  <si>
    <t>M26AP00295</t>
  </si>
  <si>
    <t>SERVICIO PAN AMERICANO DE</t>
  </si>
  <si>
    <t>M26AP00305</t>
  </si>
  <si>
    <t>TESORERIA DE LA FEDERACION</t>
  </si>
  <si>
    <t>M26AP00373</t>
  </si>
  <si>
    <t>SERVIOESTE ROMA, S.A. DE C.V.</t>
  </si>
  <si>
    <t>M26AP00461</t>
  </si>
  <si>
    <t>DANIEL HERNANDEZ GALLARDO</t>
  </si>
  <si>
    <t>M26AP00557</t>
  </si>
  <si>
    <t>YASHIKA ANGELES GALLEGOS</t>
  </si>
  <si>
    <t>M26AP00591</t>
  </si>
  <si>
    <t>JUAN ALBERTO MERCADO RODRIGUEZ</t>
  </si>
  <si>
    <t>M26AP00718</t>
  </si>
  <si>
    <t>EDITORIAL MARTINICA, S.A. DE C.V.</t>
  </si>
  <si>
    <t>M26AP00909</t>
  </si>
  <si>
    <t>BAJIO DISTRIBUCIONES</t>
  </si>
  <si>
    <t>M26AP01087</t>
  </si>
  <si>
    <t>NUBOSOFT SERVICIOS,S.A. DE C.V.</t>
  </si>
  <si>
    <t>ISR Salarios</t>
  </si>
  <si>
    <t>ISR Consejo Directiv</t>
  </si>
  <si>
    <t>ISR Profesionistas</t>
  </si>
  <si>
    <t>ISR Asimilables Suel</t>
  </si>
  <si>
    <t>1% Cedular</t>
  </si>
  <si>
    <t>Retención de 6% De IVA</t>
  </si>
  <si>
    <t>2% CEDULAR RESICO</t>
  </si>
  <si>
    <t>Cuota Obrera Sindicato</t>
  </si>
  <si>
    <t>Cuota Patronal Sindicato</t>
  </si>
  <si>
    <t>Cuota Obrera Confianza</t>
  </si>
  <si>
    <t>Cuota Patronal Confianza</t>
  </si>
  <si>
    <t>IMSS</t>
  </si>
  <si>
    <t>INFONAVIT</t>
  </si>
  <si>
    <t>Cuota Consejeros</t>
  </si>
  <si>
    <t>Cuota Patronal Consejo</t>
  </si>
  <si>
    <t>Inter Fdo Ahorro Con</t>
  </si>
  <si>
    <t>Inter Fdo Ahorro Emp</t>
  </si>
  <si>
    <t>Prestamo FONACOT</t>
  </si>
  <si>
    <t>Descuentos Administrativos</t>
  </si>
  <si>
    <t>Sindical</t>
  </si>
  <si>
    <t>0.2% Capacitación</t>
  </si>
  <si>
    <t>0.5 % D.I.V.O.</t>
  </si>
  <si>
    <t>0.25% Ret Col Ingeni</t>
  </si>
  <si>
    <t>0.25% Ret Col Arquit</t>
  </si>
  <si>
    <t>0.5% Ret CMAPAS</t>
  </si>
  <si>
    <t>0.2% Capac Trab CMAP</t>
  </si>
  <si>
    <t>Donativo Bomberos</t>
  </si>
  <si>
    <t>Donativo Cruz Roja</t>
  </si>
  <si>
    <t xml:space="preserve">Donativo Dif                          </t>
  </si>
  <si>
    <t xml:space="preserve">Donativo Asilo de Ancianos            </t>
  </si>
  <si>
    <t>IVA Trasladado</t>
  </si>
  <si>
    <t>IVA Trasladado Pendi</t>
  </si>
  <si>
    <t>M26AD00080</t>
  </si>
  <si>
    <t>M26AD00081</t>
  </si>
  <si>
    <t>M26AD00082</t>
  </si>
  <si>
    <t>SAR</t>
  </si>
  <si>
    <t>M26AD00189</t>
  </si>
  <si>
    <t>GLORIA ALVARADO GALVAN</t>
  </si>
  <si>
    <t>M26AN00046</t>
  </si>
  <si>
    <t>MARTIN MENDOZA MENDOZA</t>
  </si>
  <si>
    <t>M26AN00340</t>
  </si>
  <si>
    <t>JAIME ALEJANDRO NIETO MARTINEZ</t>
  </si>
  <si>
    <t>Materiales y Suministros (Entrada al almacén con afectacion de presupuesto)</t>
  </si>
  <si>
    <t>Otros Egresos Presupuestarios No Contables (Obra en proceso "por administración")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</si>
</sst>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3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imes New Roman"/>
      <family val="2"/>
    </font>
  </fonts>
  <fills count="3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41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1" applyNumberFormat="0" applyFill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0" applyNumberFormat="0" applyBorder="0" applyAlignment="0" applyProtection="0"/>
    <xf numFmtId="0" fontId="22" fillId="11" borderId="24" applyNumberFormat="0" applyAlignment="0" applyProtection="0"/>
    <xf numFmtId="0" fontId="23" fillId="12" borderId="25" applyNumberFormat="0" applyAlignment="0" applyProtection="0"/>
    <xf numFmtId="0" fontId="24" fillId="12" borderId="24" applyNumberFormat="0" applyAlignment="0" applyProtection="0"/>
    <xf numFmtId="0" fontId="25" fillId="0" borderId="26" applyNumberFormat="0" applyFill="0" applyAlignment="0" applyProtection="0"/>
    <xf numFmtId="0" fontId="26" fillId="13" borderId="27" applyNumberFormat="0" applyAlignment="0" applyProtection="0"/>
    <xf numFmtId="0" fontId="27" fillId="0" borderId="0" applyNumberFormat="0" applyFill="0" applyBorder="0" applyAlignment="0" applyProtection="0"/>
    <xf numFmtId="0" fontId="4" fillId="14" borderId="28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29" applyNumberFormat="0" applyFill="0" applyAlignment="0" applyProtection="0"/>
    <xf numFmtId="0" fontId="30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30" fillId="3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1" fillId="0" borderId="0"/>
    <xf numFmtId="165" fontId="3" fillId="0" borderId="0"/>
    <xf numFmtId="0" fontId="5" fillId="0" borderId="0"/>
    <xf numFmtId="43" fontId="32" fillId="0" borderId="0" applyFont="0" applyFill="0" applyBorder="0" applyAlignment="0" applyProtection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61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 applyAlignment="1">
      <alignment wrapText="1"/>
    </xf>
    <xf numFmtId="4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49" fontId="2" fillId="0" borderId="2" xfId="13" applyNumberFormat="1" applyFont="1" applyFill="1" applyBorder="1" applyAlignment="1">
      <alignment vertical="center"/>
    </xf>
    <xf numFmtId="0" fontId="12" fillId="5" borderId="0" xfId="9" applyFont="1" applyFill="1" applyAlignment="1">
      <alignment horizontal="center"/>
    </xf>
    <xf numFmtId="0" fontId="9" fillId="0" borderId="0" xfId="9" applyFont="1"/>
    <xf numFmtId="0" fontId="8" fillId="0" borderId="0" xfId="9" applyFont="1"/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2" fillId="5" borderId="0" xfId="9" applyFont="1" applyFill="1" applyAlignment="1">
      <alignment horizontal="center" vertical="center"/>
    </xf>
    <xf numFmtId="0" fontId="9" fillId="0" borderId="31" xfId="8" applyFont="1" applyBorder="1" applyAlignment="1">
      <alignment vertical="center"/>
    </xf>
    <xf numFmtId="0" fontId="8" fillId="0" borderId="31" xfId="8" applyFont="1" applyBorder="1" applyAlignment="1">
      <alignment vertical="center"/>
    </xf>
    <xf numFmtId="0" fontId="2" fillId="0" borderId="30" xfId="12" applyFont="1" applyFill="1" applyBorder="1" applyAlignment="1">
      <alignment wrapText="1"/>
    </xf>
    <xf numFmtId="0" fontId="12" fillId="6" borderId="0" xfId="8" applyFont="1" applyFill="1" applyAlignment="1">
      <alignment vertical="center"/>
    </xf>
    <xf numFmtId="0" fontId="5" fillId="0" borderId="0" xfId="10" applyFont="1" applyAlignment="1"/>
    <xf numFmtId="9" fontId="2" fillId="0" borderId="30" xfId="14" applyFont="1" applyBorder="1"/>
    <xf numFmtId="4" fontId="9" fillId="0" borderId="31" xfId="8" applyNumberFormat="1" applyFont="1" applyBorder="1" applyAlignment="1">
      <alignment horizontal="right" vertical="center"/>
    </xf>
    <xf numFmtId="0" fontId="8" fillId="0" borderId="30" xfId="9" applyFont="1" applyBorder="1"/>
    <xf numFmtId="0" fontId="9" fillId="0" borderId="31" xfId="8" applyFont="1" applyBorder="1" applyAlignment="1">
      <alignment horizontal="left" vertical="center"/>
    </xf>
    <xf numFmtId="4" fontId="8" fillId="0" borderId="30" xfId="9" applyNumberFormat="1" applyFont="1" applyBorder="1"/>
    <xf numFmtId="0" fontId="11" fillId="4" borderId="0" xfId="8" applyFont="1" applyFill="1" applyAlignment="1">
      <alignment vertical="center"/>
    </xf>
    <xf numFmtId="9" fontId="2" fillId="0" borderId="30" xfId="12" applyNumberFormat="1" applyFont="1" applyBorder="1"/>
    <xf numFmtId="0" fontId="2" fillId="0" borderId="30" xfId="9" applyFont="1" applyFill="1" applyBorder="1"/>
    <xf numFmtId="4" fontId="8" fillId="0" borderId="31" xfId="8" applyNumberFormat="1" applyFont="1" applyBorder="1" applyAlignment="1">
      <alignment vertical="center"/>
    </xf>
    <xf numFmtId="0" fontId="9" fillId="0" borderId="30" xfId="9" applyFont="1" applyBorder="1"/>
    <xf numFmtId="0" fontId="9" fillId="0" borderId="30" xfId="9" applyFont="1" applyBorder="1" applyAlignment="1">
      <alignment horizontal="center"/>
    </xf>
    <xf numFmtId="4" fontId="5" fillId="0" borderId="30" xfId="2" applyNumberFormat="1" applyFont="1" applyFill="1" applyBorder="1" applyAlignment="1" applyProtection="1">
      <alignment vertical="top"/>
      <protection locked="0"/>
    </xf>
    <xf numFmtId="0" fontId="9" fillId="0" borderId="30" xfId="12" applyFont="1" applyBorder="1"/>
    <xf numFmtId="0" fontId="2" fillId="0" borderId="30" xfId="12" applyFont="1" applyFill="1" applyBorder="1"/>
    <xf numFmtId="0" fontId="2" fillId="0" borderId="30" xfId="12" applyFont="1" applyFill="1" applyBorder="1" applyAlignment="1"/>
    <xf numFmtId="43" fontId="5" fillId="0" borderId="0" xfId="18" applyFont="1"/>
    <xf numFmtId="4" fontId="9" fillId="0" borderId="0" xfId="8" applyNumberFormat="1" applyFont="1" applyAlignment="1">
      <alignment vertical="center"/>
    </xf>
    <xf numFmtId="0" fontId="2" fillId="0" borderId="30" xfId="12" applyFont="1" applyBorder="1"/>
    <xf numFmtId="0" fontId="2" fillId="0" borderId="30" xfId="12" applyFont="1" applyFill="1" applyBorder="1" applyAlignment="1">
      <alignment horizontal="center"/>
    </xf>
    <xf numFmtId="4" fontId="9" fillId="0" borderId="31" xfId="8" applyNumberFormat="1" applyFont="1" applyBorder="1" applyAlignment="1">
      <alignment vertical="center"/>
    </xf>
    <xf numFmtId="0" fontId="8" fillId="0" borderId="30" xfId="9" applyFont="1" applyBorder="1" applyAlignment="1">
      <alignment horizontal="center"/>
    </xf>
    <xf numFmtId="0" fontId="9" fillId="0" borderId="31" xfId="8" applyFont="1" applyBorder="1" applyAlignment="1">
      <alignment vertical="center" wrapText="1"/>
    </xf>
    <xf numFmtId="0" fontId="8" fillId="0" borderId="30" xfId="9" quotePrefix="1" applyFont="1" applyBorder="1" applyAlignment="1">
      <alignment horizontal="left" indent="1"/>
    </xf>
    <xf numFmtId="0" fontId="8" fillId="0" borderId="31" xfId="8" applyFont="1" applyBorder="1" applyAlignment="1">
      <alignment horizontal="center" vertical="center"/>
    </xf>
    <xf numFmtId="0" fontId="1" fillId="0" borderId="30" xfId="9" applyFont="1" applyFill="1" applyBorder="1"/>
    <xf numFmtId="0" fontId="9" fillId="0" borderId="31" xfId="8" applyFont="1" applyBorder="1" applyAlignment="1">
      <alignment horizontal="center" vertical="center"/>
    </xf>
    <xf numFmtId="0" fontId="8" fillId="0" borderId="30" xfId="9" applyFont="1" applyBorder="1" applyAlignment="1">
      <alignment horizontal="left" indent="1"/>
    </xf>
    <xf numFmtId="0" fontId="1" fillId="0" borderId="30" xfId="9" applyFont="1" applyBorder="1"/>
    <xf numFmtId="0" fontId="9" fillId="0" borderId="0" xfId="8" applyFont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5" fillId="0" borderId="0" xfId="10" applyFont="1"/>
    <xf numFmtId="0" fontId="8" fillId="0" borderId="0" xfId="8" applyFont="1" applyAlignment="1">
      <alignment vertical="center"/>
    </xf>
    <xf numFmtId="0" fontId="12" fillId="5" borderId="0" xfId="8" applyFont="1" applyFill="1" applyAlignment="1">
      <alignment vertical="center"/>
    </xf>
    <xf numFmtId="0" fontId="12" fillId="5" borderId="0" xfId="8" applyFont="1" applyFill="1" applyAlignment="1">
      <alignment vertical="center" wrapText="1"/>
    </xf>
    <xf numFmtId="0" fontId="2" fillId="0" borderId="30" xfId="12" applyFont="1" applyFill="1" applyBorder="1" applyAlignment="1">
      <alignment horizontal="center" vertical="center"/>
    </xf>
    <xf numFmtId="4" fontId="2" fillId="0" borderId="30" xfId="12" applyNumberFormat="1" applyFont="1" applyBorder="1"/>
    <xf numFmtId="4" fontId="9" fillId="0" borderId="30" xfId="9" applyNumberFormat="1" applyFont="1" applyBorder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0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12" fillId="5" borderId="0" xfId="8" applyFont="1" applyFill="1" applyAlignment="1">
      <alignment horizontal="left" vertical="center" wrapText="1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</cellXfs>
  <cellStyles count="141">
    <cellStyle name="=C:\WINNT\SYSTEM32\COMMAND.COM" xfId="72" xr:uid="{00000000-0005-0000-0000-000000000000}"/>
    <cellStyle name="20% - Énfasis1" xfId="37" builtinId="30" customBuiltin="1"/>
    <cellStyle name="20% - Énfasis2" xfId="41" builtinId="34" customBuiltin="1"/>
    <cellStyle name="20% - Énfasis3" xfId="45" builtinId="38" customBuiltin="1"/>
    <cellStyle name="20% - Énfasis4" xfId="49" builtinId="42" customBuiltin="1"/>
    <cellStyle name="20% - Énfasis5" xfId="53" builtinId="46" customBuiltin="1"/>
    <cellStyle name="20% - Énfasis6" xfId="57" builtinId="50" customBuiltin="1"/>
    <cellStyle name="40% - Énfasis1" xfId="38" builtinId="31" customBuiltin="1"/>
    <cellStyle name="40% - Énfasis2" xfId="42" builtinId="35" customBuiltin="1"/>
    <cellStyle name="40% - Énfasis3" xfId="46" builtinId="39" customBuiltin="1"/>
    <cellStyle name="40% - Énfasis4" xfId="50" builtinId="43" customBuiltin="1"/>
    <cellStyle name="40% - Énfasis5" xfId="54" builtinId="47" customBuiltin="1"/>
    <cellStyle name="40% - Énfasis6" xfId="58" builtinId="51" customBuiltin="1"/>
    <cellStyle name="60% - Énfasis1" xfId="39" builtinId="32" customBuiltin="1"/>
    <cellStyle name="60% - Énfasis2" xfId="43" builtinId="36" customBuiltin="1"/>
    <cellStyle name="60% - Énfasis3" xfId="47" builtinId="40" customBuiltin="1"/>
    <cellStyle name="60% - Énfasis4" xfId="51" builtinId="44" customBuiltin="1"/>
    <cellStyle name="60% - Énfasis5" xfId="55" builtinId="48" customBuiltin="1"/>
    <cellStyle name="60% - Énfasis6" xfId="59" builtinId="52" customBuiltin="1"/>
    <cellStyle name="Bueno" xfId="24" builtinId="26" customBuiltin="1"/>
    <cellStyle name="Cálculo" xfId="29" builtinId="22" customBuiltin="1"/>
    <cellStyle name="Celda de comprobación" xfId="31" builtinId="23" customBuiltin="1"/>
    <cellStyle name="Celda vinculada" xfId="30" builtinId="24" customBuiltin="1"/>
    <cellStyle name="Encabezado 1" xfId="20" builtinId="16" customBuiltin="1"/>
    <cellStyle name="Encabezado 4" xfId="23" builtinId="19" customBuiltin="1"/>
    <cellStyle name="Énfasis1" xfId="36" builtinId="29" customBuiltin="1"/>
    <cellStyle name="Énfasis2" xfId="40" builtinId="33" customBuiltin="1"/>
    <cellStyle name="Énfasis3" xfId="44" builtinId="37" customBuiltin="1"/>
    <cellStyle name="Énfasis4" xfId="48" builtinId="41" customBuiltin="1"/>
    <cellStyle name="Énfasis5" xfId="52" builtinId="45" customBuiltin="1"/>
    <cellStyle name="Énfasis6" xfId="56" builtinId="49" customBuiltin="1"/>
    <cellStyle name="Entrada" xfId="27" builtinId="20" customBuiltin="1"/>
    <cellStyle name="Euro" xfId="67" xr:uid="{00000000-0005-0000-0000-000020000000}"/>
    <cellStyle name="Hipervínculo" xfId="11" builtinId="8"/>
    <cellStyle name="Incorrecto" xfId="25" builtinId="27" customBuiltin="1"/>
    <cellStyle name="Millares" xfId="18" builtinId="3"/>
    <cellStyle name="Millares 2" xfId="1" xr:uid="{00000000-0005-0000-0000-000024000000}"/>
    <cellStyle name="Millares 2 10" xfId="109" xr:uid="{00000000-0005-0000-0000-000025000000}"/>
    <cellStyle name="Millares 2 11" xfId="139" xr:uid="{00000000-0005-0000-0000-000026000000}"/>
    <cellStyle name="Millares 2 12" xfId="60" xr:uid="{00000000-0005-0000-0000-000027000000}"/>
    <cellStyle name="Millares 2 2" xfId="15" xr:uid="{00000000-0005-0000-0000-000028000000}"/>
    <cellStyle name="Millares 2 2 10" xfId="110" xr:uid="{00000000-0005-0000-0000-000029000000}"/>
    <cellStyle name="Millares 2 2 11" xfId="140" xr:uid="{00000000-0005-0000-0000-00002A000000}"/>
    <cellStyle name="Millares 2 2 12" xfId="61" xr:uid="{00000000-0005-0000-0000-00002B000000}"/>
    <cellStyle name="Millares 2 2 2" xfId="84" xr:uid="{00000000-0005-0000-0000-00002C000000}"/>
    <cellStyle name="Millares 2 2 2 2" xfId="121" xr:uid="{00000000-0005-0000-0000-00002D000000}"/>
    <cellStyle name="Millares 2 2 3" xfId="74" xr:uid="{00000000-0005-0000-0000-00002E000000}"/>
    <cellStyle name="Millares 2 2 3 2" xfId="119" xr:uid="{00000000-0005-0000-0000-00002F000000}"/>
    <cellStyle name="Millares 2 2 4" xfId="99" xr:uid="{00000000-0005-0000-0000-000030000000}"/>
    <cellStyle name="Millares 2 2 4 2" xfId="129" xr:uid="{00000000-0005-0000-0000-000031000000}"/>
    <cellStyle name="Millares 2 2 5" xfId="102" xr:uid="{00000000-0005-0000-0000-000032000000}"/>
    <cellStyle name="Millares 2 2 5 2" xfId="132" xr:uid="{00000000-0005-0000-0000-000033000000}"/>
    <cellStyle name="Millares 2 2 6" xfId="106" xr:uid="{00000000-0005-0000-0000-000034000000}"/>
    <cellStyle name="Millares 2 2 6 2" xfId="136" xr:uid="{00000000-0005-0000-0000-000035000000}"/>
    <cellStyle name="Millares 2 2 7" xfId="65" xr:uid="{00000000-0005-0000-0000-000036000000}"/>
    <cellStyle name="Millares 2 2 7 2" xfId="114" xr:uid="{00000000-0005-0000-0000-000037000000}"/>
    <cellStyle name="Millares 2 2 8" xfId="108" xr:uid="{00000000-0005-0000-0000-000038000000}"/>
    <cellStyle name="Millares 2 2 8 2" xfId="138" xr:uid="{00000000-0005-0000-0000-000039000000}"/>
    <cellStyle name="Millares 2 2 9" xfId="63" xr:uid="{00000000-0005-0000-0000-00003A000000}"/>
    <cellStyle name="Millares 2 2 9 2" xfId="112" xr:uid="{00000000-0005-0000-0000-00003B000000}"/>
    <cellStyle name="Millares 2 3" xfId="16" xr:uid="{00000000-0005-0000-0000-00003C000000}"/>
    <cellStyle name="Millares 2 3 2" xfId="85" xr:uid="{00000000-0005-0000-0000-00003D000000}"/>
    <cellStyle name="Millares 2 3 2 2" xfId="122" xr:uid="{00000000-0005-0000-0000-00003E000000}"/>
    <cellStyle name="Millares 2 3 3" xfId="68" xr:uid="{00000000-0005-0000-0000-00003F000000}"/>
    <cellStyle name="Millares 2 3 3 2" xfId="116" xr:uid="{00000000-0005-0000-0000-000040000000}"/>
    <cellStyle name="Millares 2 3 4" xfId="103" xr:uid="{00000000-0005-0000-0000-000041000000}"/>
    <cellStyle name="Millares 2 3 4 2" xfId="133" xr:uid="{00000000-0005-0000-0000-000042000000}"/>
    <cellStyle name="Millares 2 3 5" xfId="115" xr:uid="{00000000-0005-0000-0000-000043000000}"/>
    <cellStyle name="Millares 2 3 6" xfId="66" xr:uid="{00000000-0005-0000-0000-000044000000}"/>
    <cellStyle name="Millares 2 4" xfId="83" xr:uid="{00000000-0005-0000-0000-000045000000}"/>
    <cellStyle name="Millares 2 4 2" xfId="120" xr:uid="{00000000-0005-0000-0000-000046000000}"/>
    <cellStyle name="Millares 2 5" xfId="92" xr:uid="{00000000-0005-0000-0000-000047000000}"/>
    <cellStyle name="Millares 2 5 2" xfId="126" xr:uid="{00000000-0005-0000-0000-000048000000}"/>
    <cellStyle name="Millares 2 6" xfId="101" xr:uid="{00000000-0005-0000-0000-000049000000}"/>
    <cellStyle name="Millares 2 6 2" xfId="131" xr:uid="{00000000-0005-0000-0000-00004A000000}"/>
    <cellStyle name="Millares 2 7" xfId="64" xr:uid="{00000000-0005-0000-0000-00004B000000}"/>
    <cellStyle name="Millares 2 7 2" xfId="113" xr:uid="{00000000-0005-0000-0000-00004C000000}"/>
    <cellStyle name="Millares 2 8" xfId="107" xr:uid="{00000000-0005-0000-0000-00004D000000}"/>
    <cellStyle name="Millares 2 8 2" xfId="137" xr:uid="{00000000-0005-0000-0000-00004E000000}"/>
    <cellStyle name="Millares 2 9" xfId="62" xr:uid="{00000000-0005-0000-0000-00004F000000}"/>
    <cellStyle name="Millares 2 9 2" xfId="111" xr:uid="{00000000-0005-0000-0000-000050000000}"/>
    <cellStyle name="Millares 3" xfId="69" xr:uid="{00000000-0005-0000-0000-000051000000}"/>
    <cellStyle name="Millares 3 2" xfId="86" xr:uid="{00000000-0005-0000-0000-000052000000}"/>
    <cellStyle name="Millares 3 2 2" xfId="123" xr:uid="{00000000-0005-0000-0000-000053000000}"/>
    <cellStyle name="Millares 3 3" xfId="93" xr:uid="{00000000-0005-0000-0000-000054000000}"/>
    <cellStyle name="Millares 3 3 2" xfId="127" xr:uid="{00000000-0005-0000-0000-000055000000}"/>
    <cellStyle name="Millares 3 4" xfId="104" xr:uid="{00000000-0005-0000-0000-000056000000}"/>
    <cellStyle name="Millares 3 4 2" xfId="134" xr:uid="{00000000-0005-0000-0000-000057000000}"/>
    <cellStyle name="Millares 3 5" xfId="117" xr:uid="{00000000-0005-0000-0000-000058000000}"/>
    <cellStyle name="Millares 4" xfId="17" xr:uid="{00000000-0005-0000-0000-000059000000}"/>
    <cellStyle name="Millares 4 2" xfId="125" xr:uid="{00000000-0005-0000-0000-00005A000000}"/>
    <cellStyle name="Millares 4 3" xfId="91" xr:uid="{00000000-0005-0000-0000-00005B000000}"/>
    <cellStyle name="Millares 5" xfId="100" xr:uid="{00000000-0005-0000-0000-00005C000000}"/>
    <cellStyle name="Millares 5 2" xfId="130" xr:uid="{00000000-0005-0000-0000-00005D000000}"/>
    <cellStyle name="Moneda 2" xfId="70" xr:uid="{00000000-0005-0000-0000-00005E000000}"/>
    <cellStyle name="Moneda 2 2" xfId="87" xr:uid="{00000000-0005-0000-0000-00005F000000}"/>
    <cellStyle name="Moneda 2 2 2" xfId="124" xr:uid="{00000000-0005-0000-0000-000060000000}"/>
    <cellStyle name="Moneda 2 3" xfId="94" xr:uid="{00000000-0005-0000-0000-000061000000}"/>
    <cellStyle name="Moneda 2 3 2" xfId="128" xr:uid="{00000000-0005-0000-0000-000062000000}"/>
    <cellStyle name="Moneda 2 4" xfId="105" xr:uid="{00000000-0005-0000-0000-000063000000}"/>
    <cellStyle name="Moneda 2 4 2" xfId="135" xr:uid="{00000000-0005-0000-0000-000064000000}"/>
    <cellStyle name="Moneda 2 5" xfId="118" xr:uid="{00000000-0005-0000-0000-000065000000}"/>
    <cellStyle name="Neutral" xfId="26" builtinId="28" customBuiltin="1"/>
    <cellStyle name="Normal" xfId="0" builtinId="0"/>
    <cellStyle name="Normal 2" xfId="2" xr:uid="{00000000-0005-0000-0000-000068000000}"/>
    <cellStyle name="Normal 2 2" xfId="3" xr:uid="{00000000-0005-0000-0000-000069000000}"/>
    <cellStyle name="Normal 2 3" xfId="9" xr:uid="{00000000-0005-0000-0000-00006A000000}"/>
    <cellStyle name="Normal 2 3 2" xfId="88" xr:uid="{00000000-0005-0000-0000-00006B000000}"/>
    <cellStyle name="Normal 2 4" xfId="95" xr:uid="{00000000-0005-0000-0000-00006C000000}"/>
    <cellStyle name="Normal 3" xfId="8" xr:uid="{00000000-0005-0000-0000-00006D000000}"/>
    <cellStyle name="Normal 3 2" xfId="10" xr:uid="{00000000-0005-0000-0000-00006E000000}"/>
    <cellStyle name="Normal 3 2 2" xfId="13" xr:uid="{00000000-0005-0000-0000-00006F000000}"/>
    <cellStyle name="Normal 3 3" xfId="12" xr:uid="{00000000-0005-0000-0000-000070000000}"/>
    <cellStyle name="Normal 3 3 2" xfId="96" xr:uid="{00000000-0005-0000-0000-000071000000}"/>
    <cellStyle name="Normal 3 4" xfId="71" xr:uid="{00000000-0005-0000-0000-000072000000}"/>
    <cellStyle name="Normal 3 5" xfId="75" xr:uid="{00000000-0005-0000-0000-000073000000}"/>
    <cellStyle name="Normal 4" xfId="4" xr:uid="{00000000-0005-0000-0000-000074000000}"/>
    <cellStyle name="Normal 4 2" xfId="77" xr:uid="{00000000-0005-0000-0000-000075000000}"/>
    <cellStyle name="Normal 4 3" xfId="76" xr:uid="{00000000-0005-0000-0000-000076000000}"/>
    <cellStyle name="Normal 5" xfId="5" xr:uid="{00000000-0005-0000-0000-000077000000}"/>
    <cellStyle name="Normal 5 2" xfId="79" xr:uid="{00000000-0005-0000-0000-000078000000}"/>
    <cellStyle name="Normal 5 3" xfId="78" xr:uid="{00000000-0005-0000-0000-000079000000}"/>
    <cellStyle name="Normal 56" xfId="6" xr:uid="{00000000-0005-0000-0000-00007A000000}"/>
    <cellStyle name="Normal 6" xfId="80" xr:uid="{00000000-0005-0000-0000-00007B000000}"/>
    <cellStyle name="Normal 6 2" xfId="81" xr:uid="{00000000-0005-0000-0000-00007C000000}"/>
    <cellStyle name="Normal 6 2 2" xfId="90" xr:uid="{00000000-0005-0000-0000-00007D000000}"/>
    <cellStyle name="Normal 6 2 3" xfId="98" xr:uid="{00000000-0005-0000-0000-00007E000000}"/>
    <cellStyle name="Normal 6 3" xfId="89" xr:uid="{00000000-0005-0000-0000-00007F000000}"/>
    <cellStyle name="Normal 6 4" xfId="97" xr:uid="{00000000-0005-0000-0000-000080000000}"/>
    <cellStyle name="Normal 7" xfId="73" xr:uid="{00000000-0005-0000-0000-000081000000}"/>
    <cellStyle name="Notas" xfId="33" builtinId="10" customBuiltin="1"/>
    <cellStyle name="Porcentaje" xfId="14" builtinId="5"/>
    <cellStyle name="Porcentaje 2" xfId="7" xr:uid="{00000000-0005-0000-0000-000084000000}"/>
    <cellStyle name="Porcentual 2" xfId="82" xr:uid="{00000000-0005-0000-0000-000085000000}"/>
    <cellStyle name="Salida" xfId="28" builtinId="21" customBuiltin="1"/>
    <cellStyle name="Texto de advertencia" xfId="32" builtinId="11" customBuiltin="1"/>
    <cellStyle name="Texto explicativo" xfId="34" builtinId="53" customBuiltin="1"/>
    <cellStyle name="Título" xfId="19" builtinId="15" customBuiltin="1"/>
    <cellStyle name="Título 2" xfId="21" builtinId="17" customBuiltin="1"/>
    <cellStyle name="Título 3" xfId="22" builtinId="18" customBuiltin="1"/>
    <cellStyle name="Total" xfId="3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161925</xdr:rowOff>
    </xdr:from>
    <xdr:to>
      <xdr:col>0</xdr:col>
      <xdr:colOff>685038</xdr:colOff>
      <xdr:row>2</xdr:row>
      <xdr:rowOff>231267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61925"/>
          <a:ext cx="551688" cy="5455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480392</xdr:colOff>
      <xdr:row>0</xdr:row>
      <xdr:rowOff>91109</xdr:rowOff>
    </xdr:from>
    <xdr:to>
      <xdr:col>1</xdr:col>
      <xdr:colOff>361189</xdr:colOff>
      <xdr:row>2</xdr:row>
      <xdr:rowOff>156310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392" y="91109"/>
          <a:ext cx="551688" cy="5455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85725</xdr:rowOff>
    </xdr:from>
    <xdr:to>
      <xdr:col>1</xdr:col>
      <xdr:colOff>408813</xdr:colOff>
      <xdr:row>2</xdr:row>
      <xdr:rowOff>155067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85725"/>
          <a:ext cx="551688" cy="5455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85725</xdr:rowOff>
    </xdr:from>
    <xdr:to>
      <xdr:col>0</xdr:col>
      <xdr:colOff>627888</xdr:colOff>
      <xdr:row>2</xdr:row>
      <xdr:rowOff>155067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85725"/>
          <a:ext cx="551688" cy="54559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112568</xdr:colOff>
      <xdr:row>0</xdr:row>
      <xdr:rowOff>60614</xdr:rowOff>
    </xdr:from>
    <xdr:to>
      <xdr:col>0</xdr:col>
      <xdr:colOff>664256</xdr:colOff>
      <xdr:row>2</xdr:row>
      <xdr:rowOff>121297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568" y="60614"/>
          <a:ext cx="551688" cy="54559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133350</xdr:rowOff>
    </xdr:from>
    <xdr:to>
      <xdr:col>1</xdr:col>
      <xdr:colOff>408813</xdr:colOff>
      <xdr:row>2</xdr:row>
      <xdr:rowOff>221742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33350"/>
          <a:ext cx="551688" cy="54559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95250</xdr:rowOff>
    </xdr:from>
    <xdr:to>
      <xdr:col>1</xdr:col>
      <xdr:colOff>418338</xdr:colOff>
      <xdr:row>2</xdr:row>
      <xdr:rowOff>164592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95250"/>
          <a:ext cx="551688" cy="545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1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37" t="s">
        <v>519</v>
      </c>
      <c r="B1" s="137"/>
      <c r="C1" s="13"/>
      <c r="D1" s="10" t="s">
        <v>473</v>
      </c>
      <c r="E1" s="11">
        <v>2022</v>
      </c>
    </row>
    <row r="2" spans="1:5" ht="18.95" customHeight="1" x14ac:dyDescent="0.2">
      <c r="A2" s="138" t="s">
        <v>472</v>
      </c>
      <c r="B2" s="138"/>
      <c r="C2" s="26"/>
      <c r="D2" s="10" t="s">
        <v>474</v>
      </c>
      <c r="E2" s="13" t="s">
        <v>479</v>
      </c>
    </row>
    <row r="3" spans="1:5" ht="18.95" customHeight="1" x14ac:dyDescent="0.2">
      <c r="A3" s="139" t="s">
        <v>520</v>
      </c>
      <c r="B3" s="139"/>
      <c r="C3" s="13"/>
      <c r="D3" s="10" t="s">
        <v>475</v>
      </c>
      <c r="E3" s="11">
        <v>1</v>
      </c>
    </row>
    <row r="4" spans="1:5" s="84" customFormat="1" ht="18.95" customHeight="1" x14ac:dyDescent="0.2">
      <c r="A4" s="139" t="s">
        <v>493</v>
      </c>
      <c r="B4" s="139"/>
      <c r="C4" s="139"/>
      <c r="D4" s="139"/>
      <c r="E4" s="139"/>
    </row>
    <row r="5" spans="1:5" ht="15" customHeight="1" x14ac:dyDescent="0.2">
      <c r="A5" s="93" t="s">
        <v>31</v>
      </c>
      <c r="B5" s="92" t="s">
        <v>32</v>
      </c>
    </row>
    <row r="6" spans="1:5" x14ac:dyDescent="0.2">
      <c r="A6" s="2"/>
      <c r="B6" s="3"/>
    </row>
    <row r="7" spans="1:5" x14ac:dyDescent="0.2">
      <c r="A7" s="4"/>
      <c r="B7" s="5" t="s">
        <v>35</v>
      </c>
    </row>
    <row r="8" spans="1:5" x14ac:dyDescent="0.2">
      <c r="A8" s="4"/>
      <c r="B8" s="5"/>
    </row>
    <row r="9" spans="1:5" x14ac:dyDescent="0.2">
      <c r="A9" s="4"/>
      <c r="B9" s="6" t="s">
        <v>0</v>
      </c>
    </row>
    <row r="10" spans="1:5" x14ac:dyDescent="0.2">
      <c r="A10" s="33" t="s">
        <v>1</v>
      </c>
      <c r="B10" s="34" t="s">
        <v>2</v>
      </c>
    </row>
    <row r="11" spans="1:5" x14ac:dyDescent="0.2">
      <c r="A11" s="33" t="s">
        <v>3</v>
      </c>
      <c r="B11" s="34" t="s">
        <v>4</v>
      </c>
    </row>
    <row r="12" spans="1:5" x14ac:dyDescent="0.2">
      <c r="A12" s="33" t="s">
        <v>5</v>
      </c>
      <c r="B12" s="34" t="s">
        <v>6</v>
      </c>
    </row>
    <row r="13" spans="1:5" x14ac:dyDescent="0.2">
      <c r="A13" s="33" t="s">
        <v>47</v>
      </c>
      <c r="B13" s="34" t="s">
        <v>467</v>
      </c>
    </row>
    <row r="14" spans="1:5" x14ac:dyDescent="0.2">
      <c r="A14" s="33" t="s">
        <v>7</v>
      </c>
      <c r="B14" s="34" t="s">
        <v>468</v>
      </c>
    </row>
    <row r="15" spans="1:5" x14ac:dyDescent="0.2">
      <c r="A15" s="33" t="s">
        <v>8</v>
      </c>
      <c r="B15" s="34" t="s">
        <v>46</v>
      </c>
    </row>
    <row r="16" spans="1:5" x14ac:dyDescent="0.2">
      <c r="A16" s="33" t="s">
        <v>9</v>
      </c>
      <c r="B16" s="34" t="s">
        <v>10</v>
      </c>
    </row>
    <row r="17" spans="1:2" x14ac:dyDescent="0.2">
      <c r="A17" s="33" t="s">
        <v>11</v>
      </c>
      <c r="B17" s="34" t="s">
        <v>12</v>
      </c>
    </row>
    <row r="18" spans="1:2" x14ac:dyDescent="0.2">
      <c r="A18" s="33" t="s">
        <v>13</v>
      </c>
      <c r="B18" s="34" t="s">
        <v>14</v>
      </c>
    </row>
    <row r="19" spans="1:2" x14ac:dyDescent="0.2">
      <c r="A19" s="33" t="s">
        <v>15</v>
      </c>
      <c r="B19" s="34" t="s">
        <v>16</v>
      </c>
    </row>
    <row r="20" spans="1:2" x14ac:dyDescent="0.2">
      <c r="A20" s="33" t="s">
        <v>17</v>
      </c>
      <c r="B20" s="34" t="s">
        <v>469</v>
      </c>
    </row>
    <row r="21" spans="1:2" x14ac:dyDescent="0.2">
      <c r="A21" s="33" t="s">
        <v>18</v>
      </c>
      <c r="B21" s="34" t="s">
        <v>19</v>
      </c>
    </row>
    <row r="22" spans="1:2" x14ac:dyDescent="0.2">
      <c r="A22" s="33" t="s">
        <v>20</v>
      </c>
      <c r="B22" s="34" t="s">
        <v>78</v>
      </c>
    </row>
    <row r="23" spans="1:2" x14ac:dyDescent="0.2">
      <c r="A23" s="33" t="s">
        <v>21</v>
      </c>
      <c r="B23" s="34" t="s">
        <v>22</v>
      </c>
    </row>
    <row r="24" spans="1:2" x14ac:dyDescent="0.2">
      <c r="A24" s="85" t="s">
        <v>453</v>
      </c>
      <c r="B24" s="86" t="s">
        <v>191</v>
      </c>
    </row>
    <row r="25" spans="1:2" x14ac:dyDescent="0.2">
      <c r="A25" s="85" t="s">
        <v>454</v>
      </c>
      <c r="B25" s="86" t="s">
        <v>455</v>
      </c>
    </row>
    <row r="26" spans="1:2" s="84" customFormat="1" x14ac:dyDescent="0.2">
      <c r="A26" s="85" t="s">
        <v>456</v>
      </c>
      <c r="B26" s="86" t="s">
        <v>228</v>
      </c>
    </row>
    <row r="27" spans="1:2" x14ac:dyDescent="0.2">
      <c r="A27" s="85" t="s">
        <v>457</v>
      </c>
      <c r="B27" s="86" t="s">
        <v>245</v>
      </c>
    </row>
    <row r="28" spans="1:2" x14ac:dyDescent="0.2">
      <c r="A28" s="33" t="s">
        <v>23</v>
      </c>
      <c r="B28" s="34" t="s">
        <v>24</v>
      </c>
    </row>
    <row r="29" spans="1:2" x14ac:dyDescent="0.2">
      <c r="A29" s="33" t="s">
        <v>25</v>
      </c>
      <c r="B29" s="34" t="s">
        <v>26</v>
      </c>
    </row>
    <row r="30" spans="1:2" x14ac:dyDescent="0.2">
      <c r="A30" s="33" t="s">
        <v>27</v>
      </c>
      <c r="B30" s="34" t="s">
        <v>28</v>
      </c>
    </row>
    <row r="31" spans="1:2" x14ac:dyDescent="0.2">
      <c r="A31" s="33" t="s">
        <v>29</v>
      </c>
      <c r="B31" s="34" t="s">
        <v>30</v>
      </c>
    </row>
    <row r="32" spans="1:2" x14ac:dyDescent="0.2">
      <c r="A32" s="33" t="s">
        <v>38</v>
      </c>
      <c r="B32" s="34" t="s">
        <v>39</v>
      </c>
    </row>
    <row r="33" spans="1:2" x14ac:dyDescent="0.2">
      <c r="A33" s="4"/>
      <c r="B33" s="7"/>
    </row>
    <row r="34" spans="1:2" x14ac:dyDescent="0.2">
      <c r="A34" s="4"/>
      <c r="B34" s="6"/>
    </row>
    <row r="35" spans="1:2" x14ac:dyDescent="0.2">
      <c r="A35" s="33" t="s">
        <v>36</v>
      </c>
      <c r="B35" s="34" t="s">
        <v>33</v>
      </c>
    </row>
    <row r="36" spans="1:2" x14ac:dyDescent="0.2">
      <c r="A36" s="33" t="s">
        <v>37</v>
      </c>
      <c r="B36" s="34" t="s">
        <v>34</v>
      </c>
    </row>
    <row r="37" spans="1:2" x14ac:dyDescent="0.2">
      <c r="A37" s="4"/>
      <c r="B37" s="7"/>
    </row>
    <row r="38" spans="1:2" ht="12" thickBot="1" x14ac:dyDescent="0.25">
      <c r="A38" s="8"/>
      <c r="B38" s="9"/>
    </row>
    <row r="41" spans="1:2" x14ac:dyDescent="0.2">
      <c r="A41" s="84" t="s">
        <v>494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0"/>
  <sheetViews>
    <sheetView zoomScale="115" zoomScaleNormal="115" workbookViewId="0">
      <selection activeCell="C26" sqref="C26"/>
    </sheetView>
  </sheetViews>
  <sheetFormatPr baseColWidth="10" defaultColWidth="9.140625" defaultRowHeight="11.25" x14ac:dyDescent="0.25"/>
  <cols>
    <col min="1" max="1" width="10" style="128" customWidth="1"/>
    <col min="2" max="2" width="37.5703125" style="128" customWidth="1"/>
    <col min="3" max="7" width="12.140625" style="128" customWidth="1"/>
    <col min="8" max="8" width="13.5703125" style="128" customWidth="1"/>
    <col min="9" max="9" width="9.28515625" style="128" customWidth="1"/>
    <col min="10" max="16384" width="9.140625" style="128"/>
  </cols>
  <sheetData>
    <row r="1" spans="1:8" ht="18.95" customHeight="1" x14ac:dyDescent="0.25">
      <c r="A1" s="140" t="s">
        <v>519</v>
      </c>
      <c r="B1" s="141"/>
      <c r="C1" s="141"/>
      <c r="D1" s="141"/>
      <c r="E1" s="141"/>
      <c r="F1" s="141"/>
      <c r="G1" s="10" t="s">
        <v>476</v>
      </c>
      <c r="H1" s="17">
        <v>2022</v>
      </c>
    </row>
    <row r="2" spans="1:8" ht="18.95" customHeight="1" x14ac:dyDescent="0.25">
      <c r="A2" s="140" t="s">
        <v>480</v>
      </c>
      <c r="B2" s="141"/>
      <c r="C2" s="141"/>
      <c r="D2" s="141"/>
      <c r="E2" s="141"/>
      <c r="F2" s="141"/>
      <c r="G2" s="10" t="s">
        <v>477</v>
      </c>
      <c r="H2" s="17" t="s">
        <v>479</v>
      </c>
    </row>
    <row r="3" spans="1:8" ht="18.95" customHeight="1" x14ac:dyDescent="0.25">
      <c r="A3" s="140" t="s">
        <v>520</v>
      </c>
      <c r="B3" s="141"/>
      <c r="C3" s="141"/>
      <c r="D3" s="141"/>
      <c r="E3" s="141"/>
      <c r="F3" s="141"/>
      <c r="G3" s="10" t="s">
        <v>478</v>
      </c>
      <c r="H3" s="17">
        <v>1</v>
      </c>
    </row>
    <row r="4" spans="1:8" x14ac:dyDescent="0.25">
      <c r="A4" s="129" t="s">
        <v>81</v>
      </c>
      <c r="B4" s="105"/>
      <c r="C4" s="105"/>
      <c r="D4" s="105"/>
      <c r="E4" s="105"/>
      <c r="F4" s="105"/>
      <c r="G4" s="105"/>
      <c r="H4" s="105"/>
    </row>
    <row r="6" spans="1:8" x14ac:dyDescent="0.25">
      <c r="A6" s="105" t="s">
        <v>53</v>
      </c>
      <c r="B6" s="105"/>
      <c r="C6" s="105"/>
      <c r="D6" s="105"/>
      <c r="E6" s="105"/>
      <c r="F6" s="105"/>
      <c r="G6" s="105"/>
      <c r="H6" s="105"/>
    </row>
    <row r="7" spans="1:8" x14ac:dyDescent="0.25">
      <c r="A7" s="132" t="s">
        <v>51</v>
      </c>
      <c r="B7" s="132" t="s">
        <v>48</v>
      </c>
      <c r="C7" s="132" t="s">
        <v>49</v>
      </c>
      <c r="D7" s="132" t="s">
        <v>50</v>
      </c>
      <c r="E7" s="132"/>
      <c r="F7" s="132"/>
      <c r="G7" s="132"/>
      <c r="H7" s="132"/>
    </row>
    <row r="8" spans="1:8" x14ac:dyDescent="0.25">
      <c r="A8" s="123">
        <v>1114</v>
      </c>
      <c r="B8" s="96" t="s">
        <v>82</v>
      </c>
      <c r="C8" s="108">
        <v>196622568.00999999</v>
      </c>
      <c r="D8" s="95"/>
      <c r="E8" s="95"/>
      <c r="F8" s="95"/>
      <c r="G8" s="95"/>
      <c r="H8" s="95"/>
    </row>
    <row r="9" spans="1:8" x14ac:dyDescent="0.25">
      <c r="A9" s="125">
        <v>111400301</v>
      </c>
      <c r="B9" s="95" t="s">
        <v>521</v>
      </c>
      <c r="C9" s="101">
        <v>133604010.25</v>
      </c>
      <c r="D9" s="95" t="s">
        <v>531</v>
      </c>
      <c r="E9" s="95"/>
      <c r="F9" s="95"/>
      <c r="G9" s="95"/>
      <c r="H9" s="95"/>
    </row>
    <row r="10" spans="1:8" x14ac:dyDescent="0.25">
      <c r="A10" s="125">
        <v>111400302</v>
      </c>
      <c r="B10" s="95" t="s">
        <v>522</v>
      </c>
      <c r="C10" s="101">
        <v>2256546.5299999998</v>
      </c>
      <c r="D10" s="95" t="s">
        <v>531</v>
      </c>
      <c r="E10" s="95"/>
      <c r="F10" s="95"/>
      <c r="G10" s="95"/>
      <c r="H10" s="95"/>
    </row>
    <row r="11" spans="1:8" x14ac:dyDescent="0.25">
      <c r="A11" s="125">
        <v>111400309</v>
      </c>
      <c r="B11" s="95" t="s">
        <v>523</v>
      </c>
      <c r="C11" s="101">
        <v>23441020.289999999</v>
      </c>
      <c r="D11" s="95" t="s">
        <v>531</v>
      </c>
      <c r="E11" s="95"/>
      <c r="F11" s="95"/>
      <c r="G11" s="95"/>
      <c r="H11" s="95"/>
    </row>
    <row r="12" spans="1:8" x14ac:dyDescent="0.25">
      <c r="A12" s="125">
        <v>111400310</v>
      </c>
      <c r="B12" s="95" t="s">
        <v>524</v>
      </c>
      <c r="C12" s="101">
        <v>813265.91</v>
      </c>
      <c r="D12" s="95" t="s">
        <v>531</v>
      </c>
      <c r="E12" s="95"/>
      <c r="F12" s="95"/>
      <c r="G12" s="95"/>
      <c r="H12" s="95"/>
    </row>
    <row r="13" spans="1:8" x14ac:dyDescent="0.25">
      <c r="A13" s="125">
        <v>111400322</v>
      </c>
      <c r="B13" s="95" t="s">
        <v>525</v>
      </c>
      <c r="C13" s="101">
        <v>275387.44</v>
      </c>
      <c r="D13" s="95" t="s">
        <v>531</v>
      </c>
      <c r="E13" s="95"/>
      <c r="F13" s="95"/>
      <c r="G13" s="95"/>
      <c r="H13" s="95"/>
    </row>
    <row r="14" spans="1:8" x14ac:dyDescent="0.25">
      <c r="A14" s="125">
        <v>111400338</v>
      </c>
      <c r="B14" s="95" t="s">
        <v>526</v>
      </c>
      <c r="C14" s="101">
        <v>11150715.33</v>
      </c>
      <c r="D14" s="95" t="s">
        <v>531</v>
      </c>
      <c r="E14" s="95"/>
      <c r="F14" s="95"/>
      <c r="G14" s="95"/>
      <c r="H14" s="95"/>
    </row>
    <row r="15" spans="1:8" x14ac:dyDescent="0.25">
      <c r="A15" s="125">
        <v>111400354</v>
      </c>
      <c r="B15" s="95" t="s">
        <v>527</v>
      </c>
      <c r="C15" s="101">
        <v>8698951.6400000006</v>
      </c>
      <c r="D15" s="95" t="s">
        <v>531</v>
      </c>
      <c r="E15" s="95"/>
      <c r="F15" s="95"/>
      <c r="G15" s="95"/>
      <c r="H15" s="95"/>
    </row>
    <row r="16" spans="1:8" x14ac:dyDescent="0.25">
      <c r="A16" s="125">
        <v>111400603</v>
      </c>
      <c r="B16" s="95" t="s">
        <v>528</v>
      </c>
      <c r="C16" s="101">
        <v>11796218.859999999</v>
      </c>
      <c r="D16" s="95" t="s">
        <v>531</v>
      </c>
      <c r="E16" s="95"/>
      <c r="F16" s="95"/>
      <c r="G16" s="95"/>
      <c r="H16" s="95"/>
    </row>
    <row r="17" spans="1:8" x14ac:dyDescent="0.25">
      <c r="A17" s="125">
        <v>111400801</v>
      </c>
      <c r="B17" s="95" t="s">
        <v>529</v>
      </c>
      <c r="C17" s="101">
        <v>1973462.82</v>
      </c>
      <c r="D17" s="95" t="s">
        <v>531</v>
      </c>
      <c r="E17" s="95"/>
      <c r="F17" s="95"/>
      <c r="G17" s="95"/>
      <c r="H17" s="95"/>
    </row>
    <row r="18" spans="1:8" x14ac:dyDescent="0.25">
      <c r="A18" s="125">
        <v>111400802</v>
      </c>
      <c r="B18" s="95" t="s">
        <v>530</v>
      </c>
      <c r="C18" s="101">
        <v>2612988.94</v>
      </c>
      <c r="D18" s="95" t="s">
        <v>531</v>
      </c>
      <c r="E18" s="95"/>
      <c r="F18" s="95"/>
      <c r="G18" s="95"/>
      <c r="H18" s="95"/>
    </row>
    <row r="19" spans="1:8" x14ac:dyDescent="0.25">
      <c r="A19" s="125">
        <v>1115</v>
      </c>
      <c r="B19" s="95" t="s">
        <v>83</v>
      </c>
      <c r="C19" s="119">
        <v>0</v>
      </c>
      <c r="D19" s="95"/>
      <c r="E19" s="95"/>
      <c r="F19" s="95"/>
      <c r="G19" s="95"/>
      <c r="H19" s="95"/>
    </row>
    <row r="20" spans="1:8" x14ac:dyDescent="0.25">
      <c r="A20" s="125">
        <v>1121</v>
      </c>
      <c r="B20" s="95" t="s">
        <v>84</v>
      </c>
      <c r="C20" s="119">
        <v>0</v>
      </c>
      <c r="D20" s="95"/>
      <c r="E20" s="95"/>
      <c r="F20" s="95"/>
      <c r="G20" s="95"/>
      <c r="H20" s="95"/>
    </row>
    <row r="21" spans="1:8" x14ac:dyDescent="0.25">
      <c r="A21" s="125">
        <v>1211</v>
      </c>
      <c r="B21" s="95" t="s">
        <v>85</v>
      </c>
      <c r="C21" s="119">
        <v>0</v>
      </c>
      <c r="D21" s="95"/>
      <c r="E21" s="95"/>
      <c r="F21" s="95"/>
      <c r="G21" s="95"/>
      <c r="H21" s="95"/>
    </row>
    <row r="23" spans="1:8" x14ac:dyDescent="0.25">
      <c r="A23" s="105" t="s">
        <v>54</v>
      </c>
      <c r="B23" s="105"/>
      <c r="C23" s="105"/>
      <c r="D23" s="105"/>
      <c r="E23" s="105"/>
      <c r="F23" s="105"/>
      <c r="G23" s="105"/>
      <c r="H23" s="105"/>
    </row>
    <row r="24" spans="1:8" ht="22.5" x14ac:dyDescent="0.25">
      <c r="A24" s="132" t="s">
        <v>51</v>
      </c>
      <c r="B24" s="132" t="s">
        <v>48</v>
      </c>
      <c r="C24" s="132" t="s">
        <v>49</v>
      </c>
      <c r="D24" s="132">
        <v>2021</v>
      </c>
      <c r="E24" s="132">
        <v>2020</v>
      </c>
      <c r="F24" s="132">
        <v>2019</v>
      </c>
      <c r="G24" s="132">
        <v>2018</v>
      </c>
      <c r="H24" s="133" t="s">
        <v>80</v>
      </c>
    </row>
    <row r="25" spans="1:8" x14ac:dyDescent="0.25">
      <c r="A25" s="123">
        <v>1122</v>
      </c>
      <c r="B25" s="96" t="s">
        <v>86</v>
      </c>
      <c r="C25" s="108">
        <v>7662768.0999999996</v>
      </c>
      <c r="D25" s="108">
        <v>7752233.21</v>
      </c>
      <c r="E25" s="108">
        <v>7749426.9400000004</v>
      </c>
      <c r="F25" s="108">
        <v>12233125.01</v>
      </c>
      <c r="G25" s="108">
        <v>9848420.5399999991</v>
      </c>
      <c r="H25" s="95"/>
    </row>
    <row r="26" spans="1:8" x14ac:dyDescent="0.25">
      <c r="A26" s="125">
        <v>112200001</v>
      </c>
      <c r="B26" s="95" t="s">
        <v>532</v>
      </c>
      <c r="C26" s="119">
        <v>596457.80000000005</v>
      </c>
      <c r="D26" s="119">
        <v>768179.13</v>
      </c>
      <c r="E26" s="119">
        <v>939238.03</v>
      </c>
      <c r="F26" s="119">
        <v>4023828.07</v>
      </c>
      <c r="G26" s="119">
        <v>3738758.99</v>
      </c>
      <c r="H26" s="95"/>
    </row>
    <row r="27" spans="1:8" x14ac:dyDescent="0.25">
      <c r="A27" s="125">
        <v>112200002</v>
      </c>
      <c r="B27" s="95" t="s">
        <v>533</v>
      </c>
      <c r="C27" s="119">
        <v>3.67</v>
      </c>
      <c r="D27" s="119">
        <v>3.67</v>
      </c>
      <c r="E27" s="119">
        <v>3.67</v>
      </c>
      <c r="F27" s="119">
        <v>3.67</v>
      </c>
      <c r="G27" s="119">
        <v>3.67</v>
      </c>
      <c r="H27" s="95"/>
    </row>
    <row r="28" spans="1:8" x14ac:dyDescent="0.25">
      <c r="A28" s="125">
        <v>112200004</v>
      </c>
      <c r="B28" s="95" t="s">
        <v>534</v>
      </c>
      <c r="C28" s="119">
        <v>208.82</v>
      </c>
      <c r="D28" s="119">
        <v>327.45999999999998</v>
      </c>
      <c r="E28" s="119">
        <v>-17.23</v>
      </c>
      <c r="F28" s="119">
        <v>1479.29</v>
      </c>
      <c r="G28" s="119">
        <v>1585.55</v>
      </c>
      <c r="H28" s="95"/>
    </row>
    <row r="29" spans="1:8" x14ac:dyDescent="0.25">
      <c r="A29" s="125">
        <v>112200005</v>
      </c>
      <c r="B29" s="95" t="s">
        <v>535</v>
      </c>
      <c r="C29" s="119">
        <v>-23.02</v>
      </c>
      <c r="D29" s="119">
        <v>125.42</v>
      </c>
      <c r="E29" s="119">
        <v>-86.29</v>
      </c>
      <c r="F29" s="119">
        <v>99.65</v>
      </c>
      <c r="G29" s="119"/>
      <c r="H29" s="95"/>
    </row>
    <row r="30" spans="1:8" x14ac:dyDescent="0.25">
      <c r="A30" s="125">
        <v>112200006</v>
      </c>
      <c r="B30" s="95" t="s">
        <v>536</v>
      </c>
      <c r="C30" s="119">
        <v>1375300.9</v>
      </c>
      <c r="D30" s="119">
        <v>1375635.35</v>
      </c>
      <c r="E30" s="119">
        <v>1384599.28</v>
      </c>
      <c r="F30" s="119">
        <v>1403456.28</v>
      </c>
      <c r="G30" s="119">
        <v>1422234.47</v>
      </c>
      <c r="H30" s="95"/>
    </row>
    <row r="31" spans="1:8" x14ac:dyDescent="0.25">
      <c r="A31" s="125">
        <v>112200007</v>
      </c>
      <c r="B31" s="95" t="s">
        <v>537</v>
      </c>
      <c r="C31" s="119">
        <v>5690819.9299999997</v>
      </c>
      <c r="D31" s="119">
        <v>5607962.1799999997</v>
      </c>
      <c r="E31" s="119">
        <v>5425689.4800000004</v>
      </c>
      <c r="F31" s="119">
        <v>6804258.0499999998</v>
      </c>
      <c r="G31" s="119">
        <v>4685837.8600000003</v>
      </c>
      <c r="H31" s="95"/>
    </row>
    <row r="32" spans="1:8" x14ac:dyDescent="0.25">
      <c r="A32" s="125">
        <v>1124</v>
      </c>
      <c r="B32" s="95" t="s">
        <v>87</v>
      </c>
      <c r="C32" s="119">
        <v>0</v>
      </c>
      <c r="D32" s="119">
        <v>0</v>
      </c>
      <c r="E32" s="119">
        <v>0</v>
      </c>
      <c r="F32" s="119">
        <v>0</v>
      </c>
      <c r="G32" s="119">
        <v>0</v>
      </c>
      <c r="H32" s="95"/>
    </row>
    <row r="34" spans="1:8" x14ac:dyDescent="0.25">
      <c r="A34" s="105" t="s">
        <v>55</v>
      </c>
      <c r="B34" s="105"/>
      <c r="C34" s="105"/>
      <c r="D34" s="105"/>
      <c r="E34" s="105"/>
      <c r="F34" s="105"/>
      <c r="G34" s="105"/>
      <c r="H34" s="105"/>
    </row>
    <row r="35" spans="1:8" x14ac:dyDescent="0.25">
      <c r="A35" s="132" t="s">
        <v>51</v>
      </c>
      <c r="B35" s="132" t="s">
        <v>48</v>
      </c>
      <c r="C35" s="132" t="s">
        <v>49</v>
      </c>
      <c r="D35" s="132" t="s">
        <v>88</v>
      </c>
      <c r="E35" s="132" t="s">
        <v>89</v>
      </c>
      <c r="F35" s="132" t="s">
        <v>90</v>
      </c>
      <c r="G35" s="132" t="s">
        <v>91</v>
      </c>
      <c r="H35" s="132" t="s">
        <v>92</v>
      </c>
    </row>
    <row r="36" spans="1:8" x14ac:dyDescent="0.25">
      <c r="A36" s="123">
        <v>1123</v>
      </c>
      <c r="B36" s="96" t="s">
        <v>93</v>
      </c>
      <c r="C36" s="108">
        <v>509604.2</v>
      </c>
      <c r="D36" s="108">
        <v>509604.2</v>
      </c>
      <c r="E36" s="108">
        <v>0</v>
      </c>
      <c r="F36" s="108">
        <v>0</v>
      </c>
      <c r="G36" s="108">
        <v>0</v>
      </c>
      <c r="H36" s="95"/>
    </row>
    <row r="37" spans="1:8" x14ac:dyDescent="0.25">
      <c r="A37" s="125" t="s">
        <v>538</v>
      </c>
      <c r="B37" s="95" t="s">
        <v>539</v>
      </c>
      <c r="C37" s="101">
        <v>50</v>
      </c>
      <c r="D37" s="101">
        <v>50</v>
      </c>
      <c r="E37" s="119"/>
      <c r="F37" s="119"/>
      <c r="G37" s="119"/>
      <c r="H37" s="95"/>
    </row>
    <row r="38" spans="1:8" x14ac:dyDescent="0.25">
      <c r="A38" s="125" t="s">
        <v>540</v>
      </c>
      <c r="B38" s="95" t="s">
        <v>541</v>
      </c>
      <c r="C38" s="101">
        <v>332</v>
      </c>
      <c r="D38" s="101">
        <v>332</v>
      </c>
      <c r="E38" s="119"/>
      <c r="F38" s="119"/>
      <c r="G38" s="119"/>
      <c r="H38" s="95"/>
    </row>
    <row r="39" spans="1:8" x14ac:dyDescent="0.25">
      <c r="A39" s="125" t="s">
        <v>542</v>
      </c>
      <c r="B39" s="95" t="s">
        <v>543</v>
      </c>
      <c r="C39" s="101">
        <v>43000</v>
      </c>
      <c r="D39" s="101">
        <v>43000</v>
      </c>
      <c r="E39" s="119"/>
      <c r="F39" s="119"/>
      <c r="G39" s="119"/>
      <c r="H39" s="95"/>
    </row>
    <row r="40" spans="1:8" x14ac:dyDescent="0.25">
      <c r="A40" s="125" t="s">
        <v>544</v>
      </c>
      <c r="B40" s="95" t="s">
        <v>545</v>
      </c>
      <c r="C40" s="101">
        <v>460000</v>
      </c>
      <c r="D40" s="101">
        <v>460000</v>
      </c>
      <c r="E40" s="119"/>
      <c r="F40" s="119"/>
      <c r="G40" s="119"/>
      <c r="H40" s="95"/>
    </row>
    <row r="41" spans="1:8" x14ac:dyDescent="0.25">
      <c r="A41" s="125" t="s">
        <v>546</v>
      </c>
      <c r="B41" s="95" t="s">
        <v>547</v>
      </c>
      <c r="C41" s="101">
        <v>6222.2</v>
      </c>
      <c r="D41" s="101">
        <v>6222.2</v>
      </c>
      <c r="E41" s="119"/>
      <c r="F41" s="119"/>
      <c r="G41" s="119"/>
      <c r="H41" s="95"/>
    </row>
    <row r="42" spans="1:8" x14ac:dyDescent="0.25">
      <c r="A42" s="123">
        <v>1125</v>
      </c>
      <c r="B42" s="96" t="s">
        <v>94</v>
      </c>
      <c r="C42" s="108">
        <v>80000</v>
      </c>
      <c r="D42" s="108">
        <v>80000</v>
      </c>
      <c r="E42" s="108">
        <v>0</v>
      </c>
      <c r="F42" s="108">
        <v>0</v>
      </c>
      <c r="G42" s="108">
        <v>0</v>
      </c>
      <c r="H42" s="95"/>
    </row>
    <row r="43" spans="1:8" x14ac:dyDescent="0.25">
      <c r="A43" s="125" t="s">
        <v>548</v>
      </c>
      <c r="B43" s="95" t="s">
        <v>549</v>
      </c>
      <c r="C43" s="101">
        <v>15000</v>
      </c>
      <c r="D43" s="101">
        <v>15000</v>
      </c>
      <c r="E43" s="119"/>
      <c r="F43" s="119"/>
      <c r="G43" s="119"/>
      <c r="H43" s="95"/>
    </row>
    <row r="44" spans="1:8" x14ac:dyDescent="0.25">
      <c r="A44" s="125" t="s">
        <v>550</v>
      </c>
      <c r="B44" s="95" t="s">
        <v>551</v>
      </c>
      <c r="C44" s="101">
        <v>65000</v>
      </c>
      <c r="D44" s="101">
        <v>65000</v>
      </c>
      <c r="E44" s="119"/>
      <c r="F44" s="119"/>
      <c r="G44" s="119"/>
      <c r="H44" s="95"/>
    </row>
    <row r="45" spans="1:8" x14ac:dyDescent="0.25">
      <c r="A45" s="125">
        <v>1126</v>
      </c>
      <c r="B45" s="95" t="s">
        <v>459</v>
      </c>
      <c r="C45" s="119">
        <v>0</v>
      </c>
      <c r="D45" s="119">
        <v>0</v>
      </c>
      <c r="E45" s="119">
        <v>0</v>
      </c>
      <c r="F45" s="119">
        <v>0</v>
      </c>
      <c r="G45" s="119">
        <v>0</v>
      </c>
      <c r="H45" s="95"/>
    </row>
    <row r="46" spans="1:8" x14ac:dyDescent="0.25">
      <c r="A46" s="123">
        <v>1129</v>
      </c>
      <c r="B46" s="96" t="s">
        <v>460</v>
      </c>
      <c r="C46" s="108">
        <v>70337.09</v>
      </c>
      <c r="D46" s="108">
        <v>70337.09</v>
      </c>
      <c r="E46" s="108">
        <v>0</v>
      </c>
      <c r="F46" s="108">
        <v>0</v>
      </c>
      <c r="G46" s="108">
        <v>0</v>
      </c>
      <c r="H46" s="95"/>
    </row>
    <row r="47" spans="1:8" x14ac:dyDescent="0.25">
      <c r="A47" s="125" t="s">
        <v>552</v>
      </c>
      <c r="B47" s="95" t="s">
        <v>553</v>
      </c>
      <c r="C47" s="101">
        <v>14.17</v>
      </c>
      <c r="D47" s="101">
        <v>14.17</v>
      </c>
      <c r="E47" s="119"/>
      <c r="F47" s="119"/>
      <c r="G47" s="119"/>
      <c r="H47" s="95"/>
    </row>
    <row r="48" spans="1:8" x14ac:dyDescent="0.25">
      <c r="A48" s="125" t="s">
        <v>554</v>
      </c>
      <c r="B48" s="95" t="s">
        <v>555</v>
      </c>
      <c r="C48" s="101">
        <v>13000</v>
      </c>
      <c r="D48" s="101">
        <v>13000</v>
      </c>
      <c r="E48" s="119"/>
      <c r="F48" s="119"/>
      <c r="G48" s="119"/>
      <c r="H48" s="95"/>
    </row>
    <row r="49" spans="1:8" x14ac:dyDescent="0.25">
      <c r="A49" s="125">
        <v>112900007</v>
      </c>
      <c r="B49" s="95" t="s">
        <v>556</v>
      </c>
      <c r="C49" s="101">
        <v>57322.92</v>
      </c>
      <c r="D49" s="101">
        <v>57322.92</v>
      </c>
      <c r="E49" s="119"/>
      <c r="F49" s="119"/>
      <c r="G49" s="119"/>
      <c r="H49" s="95"/>
    </row>
    <row r="50" spans="1:8" x14ac:dyDescent="0.25">
      <c r="A50" s="123">
        <v>1131</v>
      </c>
      <c r="B50" s="96" t="s">
        <v>95</v>
      </c>
      <c r="C50" s="108">
        <v>717500</v>
      </c>
      <c r="D50" s="108">
        <v>717500</v>
      </c>
      <c r="E50" s="108">
        <v>0</v>
      </c>
      <c r="F50" s="108">
        <v>0</v>
      </c>
      <c r="G50" s="108">
        <v>0</v>
      </c>
      <c r="H50" s="95"/>
    </row>
    <row r="51" spans="1:8" x14ac:dyDescent="0.25">
      <c r="A51" s="125" t="s">
        <v>557</v>
      </c>
      <c r="B51" s="95" t="s">
        <v>558</v>
      </c>
      <c r="C51" s="101">
        <v>717500</v>
      </c>
      <c r="D51" s="101">
        <v>717500</v>
      </c>
      <c r="E51" s="119"/>
      <c r="F51" s="119"/>
      <c r="G51" s="119"/>
      <c r="H51" s="95"/>
    </row>
    <row r="52" spans="1:8" x14ac:dyDescent="0.25">
      <c r="A52" s="125">
        <v>1132</v>
      </c>
      <c r="B52" s="95" t="s">
        <v>96</v>
      </c>
      <c r="C52" s="119">
        <v>0</v>
      </c>
      <c r="D52" s="119">
        <v>0</v>
      </c>
      <c r="E52" s="119">
        <v>0</v>
      </c>
      <c r="F52" s="119">
        <v>0</v>
      </c>
      <c r="G52" s="119">
        <v>0</v>
      </c>
      <c r="H52" s="95"/>
    </row>
    <row r="53" spans="1:8" x14ac:dyDescent="0.25">
      <c r="A53" s="125">
        <v>1133</v>
      </c>
      <c r="B53" s="95" t="s">
        <v>97</v>
      </c>
      <c r="C53" s="119">
        <v>0</v>
      </c>
      <c r="D53" s="119">
        <v>0</v>
      </c>
      <c r="E53" s="119">
        <v>0</v>
      </c>
      <c r="F53" s="119">
        <v>0</v>
      </c>
      <c r="G53" s="119">
        <v>0</v>
      </c>
      <c r="H53" s="95"/>
    </row>
    <row r="54" spans="1:8" x14ac:dyDescent="0.25">
      <c r="A54" s="123">
        <v>1134</v>
      </c>
      <c r="B54" s="96" t="s">
        <v>98</v>
      </c>
      <c r="C54" s="108">
        <v>3068741.63</v>
      </c>
      <c r="D54" s="108">
        <v>3068741.63</v>
      </c>
      <c r="E54" s="108">
        <v>0</v>
      </c>
      <c r="F54" s="108">
        <v>0</v>
      </c>
      <c r="G54" s="108">
        <v>0</v>
      </c>
      <c r="H54" s="95"/>
    </row>
    <row r="55" spans="1:8" x14ac:dyDescent="0.25">
      <c r="A55" s="125" t="s">
        <v>559</v>
      </c>
      <c r="B55" s="95" t="s">
        <v>560</v>
      </c>
      <c r="C55" s="119">
        <v>1732646.22</v>
      </c>
      <c r="D55" s="119">
        <v>1732646.22</v>
      </c>
      <c r="E55" s="119"/>
      <c r="F55" s="119"/>
      <c r="G55" s="119"/>
      <c r="H55" s="95"/>
    </row>
    <row r="56" spans="1:8" x14ac:dyDescent="0.25">
      <c r="A56" s="125" t="s">
        <v>561</v>
      </c>
      <c r="B56" s="95" t="s">
        <v>562</v>
      </c>
      <c r="C56" s="119">
        <v>1336096</v>
      </c>
      <c r="D56" s="119">
        <v>1336096</v>
      </c>
      <c r="E56" s="119"/>
      <c r="F56" s="119"/>
      <c r="G56" s="119"/>
      <c r="H56" s="95"/>
    </row>
    <row r="57" spans="1:8" x14ac:dyDescent="0.25">
      <c r="A57" s="125" t="s">
        <v>563</v>
      </c>
      <c r="B57" s="121" t="s">
        <v>564</v>
      </c>
      <c r="C57" s="119">
        <v>-0.01</v>
      </c>
      <c r="D57" s="119">
        <v>-0.01</v>
      </c>
      <c r="E57" s="119"/>
      <c r="F57" s="119"/>
      <c r="G57" s="119"/>
      <c r="H57" s="95"/>
    </row>
    <row r="58" spans="1:8" x14ac:dyDescent="0.25">
      <c r="A58" s="125" t="s">
        <v>565</v>
      </c>
      <c r="B58" s="95" t="s">
        <v>566</v>
      </c>
      <c r="C58" s="119">
        <v>0.01</v>
      </c>
      <c r="D58" s="119">
        <v>0.01</v>
      </c>
      <c r="E58" s="119"/>
      <c r="F58" s="119"/>
      <c r="G58" s="119"/>
      <c r="H58" s="95"/>
    </row>
    <row r="59" spans="1:8" x14ac:dyDescent="0.25">
      <c r="A59" s="125" t="s">
        <v>567</v>
      </c>
      <c r="B59" s="95" t="s">
        <v>568</v>
      </c>
      <c r="C59" s="119">
        <v>-0.02</v>
      </c>
      <c r="D59" s="119">
        <v>-0.02</v>
      </c>
      <c r="E59" s="119"/>
      <c r="F59" s="119"/>
      <c r="G59" s="119"/>
      <c r="H59" s="95"/>
    </row>
    <row r="60" spans="1:8" x14ac:dyDescent="0.25">
      <c r="A60" s="125" t="s">
        <v>569</v>
      </c>
      <c r="B60" s="95" t="s">
        <v>570</v>
      </c>
      <c r="C60" s="119">
        <v>-0.59</v>
      </c>
      <c r="D60" s="119">
        <v>-0.59</v>
      </c>
      <c r="E60" s="119"/>
      <c r="F60" s="119"/>
      <c r="G60" s="119"/>
      <c r="H60" s="95"/>
    </row>
    <row r="61" spans="1:8" x14ac:dyDescent="0.25">
      <c r="A61" s="125">
        <v>1139</v>
      </c>
      <c r="B61" s="95" t="s">
        <v>99</v>
      </c>
      <c r="C61" s="119">
        <v>0</v>
      </c>
      <c r="D61" s="119">
        <v>0</v>
      </c>
      <c r="E61" s="119">
        <v>0</v>
      </c>
      <c r="F61" s="119">
        <v>0</v>
      </c>
      <c r="G61" s="119">
        <v>0</v>
      </c>
      <c r="H61" s="95"/>
    </row>
    <row r="63" spans="1:8" x14ac:dyDescent="0.25">
      <c r="A63" s="105" t="s">
        <v>461</v>
      </c>
      <c r="B63" s="105"/>
      <c r="C63" s="105"/>
      <c r="D63" s="105"/>
      <c r="E63" s="105"/>
      <c r="F63" s="105"/>
      <c r="G63" s="105"/>
      <c r="H63" s="105"/>
    </row>
    <row r="64" spans="1:8" x14ac:dyDescent="0.25">
      <c r="A64" s="132" t="s">
        <v>51</v>
      </c>
      <c r="B64" s="132" t="s">
        <v>48</v>
      </c>
      <c r="C64" s="132" t="s">
        <v>49</v>
      </c>
      <c r="D64" s="132" t="s">
        <v>58</v>
      </c>
      <c r="E64" s="132" t="s">
        <v>57</v>
      </c>
      <c r="F64" s="132" t="s">
        <v>100</v>
      </c>
      <c r="G64" s="132" t="s">
        <v>60</v>
      </c>
      <c r="H64" s="132"/>
    </row>
    <row r="65" spans="1:8" x14ac:dyDescent="0.25">
      <c r="A65" s="125">
        <v>1140</v>
      </c>
      <c r="B65" s="95" t="s">
        <v>101</v>
      </c>
      <c r="C65" s="119">
        <f>SUM(C66:C70)</f>
        <v>0</v>
      </c>
      <c r="D65" s="95"/>
      <c r="E65" s="95"/>
      <c r="F65" s="95"/>
      <c r="G65" s="95"/>
      <c r="H65" s="95"/>
    </row>
    <row r="66" spans="1:8" x14ac:dyDescent="0.25">
      <c r="A66" s="125">
        <v>1141</v>
      </c>
      <c r="B66" s="95" t="s">
        <v>102</v>
      </c>
      <c r="C66" s="119">
        <v>0</v>
      </c>
      <c r="D66" s="95"/>
      <c r="E66" s="95"/>
      <c r="F66" s="95"/>
      <c r="G66" s="95"/>
      <c r="H66" s="95"/>
    </row>
    <row r="67" spans="1:8" x14ac:dyDescent="0.25">
      <c r="A67" s="125">
        <v>1142</v>
      </c>
      <c r="B67" s="95" t="s">
        <v>103</v>
      </c>
      <c r="C67" s="119">
        <v>0</v>
      </c>
      <c r="D67" s="95"/>
      <c r="E67" s="95"/>
      <c r="F67" s="95"/>
      <c r="G67" s="95"/>
      <c r="H67" s="95"/>
    </row>
    <row r="68" spans="1:8" x14ac:dyDescent="0.25">
      <c r="A68" s="125">
        <v>1143</v>
      </c>
      <c r="B68" s="95" t="s">
        <v>104</v>
      </c>
      <c r="C68" s="119">
        <v>0</v>
      </c>
      <c r="D68" s="95"/>
      <c r="E68" s="95"/>
      <c r="F68" s="95"/>
      <c r="G68" s="95"/>
      <c r="H68" s="95"/>
    </row>
    <row r="69" spans="1:8" x14ac:dyDescent="0.25">
      <c r="A69" s="125">
        <v>1144</v>
      </c>
      <c r="B69" s="95" t="s">
        <v>105</v>
      </c>
      <c r="C69" s="119">
        <v>0</v>
      </c>
      <c r="D69" s="95"/>
      <c r="E69" s="95"/>
      <c r="F69" s="95"/>
      <c r="G69" s="95"/>
      <c r="H69" s="95"/>
    </row>
    <row r="70" spans="1:8" x14ac:dyDescent="0.25">
      <c r="A70" s="125">
        <v>1145</v>
      </c>
      <c r="B70" s="95" t="s">
        <v>106</v>
      </c>
      <c r="C70" s="119">
        <v>0</v>
      </c>
      <c r="D70" s="95"/>
      <c r="E70" s="95"/>
      <c r="F70" s="95"/>
      <c r="G70" s="95"/>
      <c r="H70" s="95"/>
    </row>
    <row r="72" spans="1:8" x14ac:dyDescent="0.25">
      <c r="A72" s="105" t="s">
        <v>107</v>
      </c>
      <c r="B72" s="105"/>
      <c r="C72" s="105"/>
      <c r="D72" s="105"/>
      <c r="E72" s="105"/>
      <c r="F72" s="105"/>
      <c r="G72" s="105"/>
      <c r="H72" s="105"/>
    </row>
    <row r="73" spans="1:8" ht="26.25" customHeight="1" x14ac:dyDescent="0.25">
      <c r="A73" s="132" t="s">
        <v>51</v>
      </c>
      <c r="B73" s="132" t="s">
        <v>48</v>
      </c>
      <c r="C73" s="132" t="s">
        <v>49</v>
      </c>
      <c r="D73" s="132" t="s">
        <v>56</v>
      </c>
      <c r="E73" s="132" t="s">
        <v>59</v>
      </c>
      <c r="F73" s="142" t="s">
        <v>108</v>
      </c>
      <c r="G73" s="142"/>
      <c r="H73" s="142"/>
    </row>
    <row r="74" spans="1:8" x14ac:dyDescent="0.25">
      <c r="A74" s="125">
        <v>1150</v>
      </c>
      <c r="B74" s="95" t="s">
        <v>109</v>
      </c>
      <c r="C74" s="119">
        <f>C75</f>
        <v>6966845.2300000004</v>
      </c>
      <c r="D74" s="95"/>
      <c r="E74" s="95"/>
      <c r="F74" s="95"/>
      <c r="G74" s="95"/>
      <c r="H74" s="95"/>
    </row>
    <row r="75" spans="1:8" x14ac:dyDescent="0.25">
      <c r="A75" s="125">
        <v>1151</v>
      </c>
      <c r="B75" s="95" t="s">
        <v>110</v>
      </c>
      <c r="C75" s="119">
        <v>6966845.2300000004</v>
      </c>
      <c r="D75" s="95" t="s">
        <v>571</v>
      </c>
      <c r="E75" s="95"/>
      <c r="F75" s="95"/>
      <c r="G75" s="95"/>
      <c r="H75" s="95"/>
    </row>
    <row r="77" spans="1:8" x14ac:dyDescent="0.25">
      <c r="A77" s="105" t="s">
        <v>61</v>
      </c>
      <c r="B77" s="105"/>
      <c r="C77" s="105"/>
      <c r="D77" s="105"/>
      <c r="E77" s="105"/>
      <c r="F77" s="105"/>
      <c r="G77" s="105"/>
      <c r="H77" s="105"/>
    </row>
    <row r="78" spans="1:8" x14ac:dyDescent="0.25">
      <c r="A78" s="132" t="s">
        <v>51</v>
      </c>
      <c r="B78" s="132" t="s">
        <v>48</v>
      </c>
      <c r="C78" s="132" t="s">
        <v>49</v>
      </c>
      <c r="D78" s="132" t="s">
        <v>50</v>
      </c>
      <c r="E78" s="132" t="s">
        <v>92</v>
      </c>
      <c r="F78" s="132"/>
      <c r="G78" s="132"/>
      <c r="H78" s="132"/>
    </row>
    <row r="79" spans="1:8" x14ac:dyDescent="0.25">
      <c r="A79" s="125">
        <v>1213</v>
      </c>
      <c r="B79" s="95" t="s">
        <v>111</v>
      </c>
      <c r="C79" s="119">
        <v>0</v>
      </c>
      <c r="D79" s="95"/>
      <c r="E79" s="95"/>
      <c r="F79" s="95"/>
      <c r="G79" s="95"/>
      <c r="H79" s="95"/>
    </row>
    <row r="81" spans="1:9" x14ac:dyDescent="0.25">
      <c r="A81" s="105" t="s">
        <v>62</v>
      </c>
      <c r="B81" s="105"/>
      <c r="C81" s="105"/>
      <c r="D81" s="105"/>
      <c r="E81" s="105"/>
      <c r="F81" s="105"/>
      <c r="G81" s="105"/>
      <c r="H81" s="105"/>
    </row>
    <row r="82" spans="1:9" x14ac:dyDescent="0.25">
      <c r="A82" s="132" t="s">
        <v>51</v>
      </c>
      <c r="B82" s="132" t="s">
        <v>48</v>
      </c>
      <c r="C82" s="132" t="s">
        <v>49</v>
      </c>
      <c r="D82" s="132"/>
      <c r="E82" s="132"/>
      <c r="F82" s="132"/>
      <c r="G82" s="132"/>
      <c r="H82" s="132"/>
    </row>
    <row r="83" spans="1:9" x14ac:dyDescent="0.25">
      <c r="A83" s="125">
        <v>1214</v>
      </c>
      <c r="B83" s="95" t="s">
        <v>112</v>
      </c>
      <c r="C83" s="119">
        <v>0</v>
      </c>
      <c r="D83" s="95"/>
      <c r="E83" s="95"/>
      <c r="F83" s="95"/>
      <c r="G83" s="95"/>
      <c r="H83" s="95"/>
    </row>
    <row r="85" spans="1:9" x14ac:dyDescent="0.25">
      <c r="A85" s="105" t="s">
        <v>66</v>
      </c>
      <c r="B85" s="105"/>
      <c r="C85" s="105"/>
      <c r="D85" s="105"/>
      <c r="E85" s="105"/>
      <c r="F85" s="105"/>
      <c r="G85" s="105"/>
      <c r="H85" s="105"/>
      <c r="I85" s="105"/>
    </row>
    <row r="86" spans="1:9" ht="22.5" x14ac:dyDescent="0.25">
      <c r="A86" s="132" t="s">
        <v>51</v>
      </c>
      <c r="B86" s="132" t="s">
        <v>48</v>
      </c>
      <c r="C86" s="132" t="s">
        <v>49</v>
      </c>
      <c r="D86" s="132" t="s">
        <v>63</v>
      </c>
      <c r="E86" s="132" t="s">
        <v>64</v>
      </c>
      <c r="F86" s="132" t="s">
        <v>56</v>
      </c>
      <c r="G86" s="132" t="s">
        <v>113</v>
      </c>
      <c r="H86" s="132" t="s">
        <v>65</v>
      </c>
      <c r="I86" s="133" t="s">
        <v>114</v>
      </c>
    </row>
    <row r="87" spans="1:9" x14ac:dyDescent="0.25">
      <c r="A87" s="125">
        <v>1230</v>
      </c>
      <c r="B87" s="95" t="s">
        <v>115</v>
      </c>
      <c r="C87" s="119">
        <f>SUM(C88:C94)</f>
        <v>460794879.92000002</v>
      </c>
      <c r="D87" s="119">
        <f>SUM(D88:D94)</f>
        <v>0</v>
      </c>
      <c r="E87" s="119">
        <f>SUM(E88:E94)</f>
        <v>0</v>
      </c>
      <c r="F87" s="95"/>
      <c r="G87" s="95"/>
      <c r="H87" s="95"/>
      <c r="I87" s="95"/>
    </row>
    <row r="88" spans="1:9" x14ac:dyDescent="0.25">
      <c r="A88" s="125">
        <v>1231</v>
      </c>
      <c r="B88" s="95" t="s">
        <v>116</v>
      </c>
      <c r="C88" s="119">
        <v>31682239.420000002</v>
      </c>
      <c r="D88" s="119">
        <v>0</v>
      </c>
      <c r="E88" s="119">
        <v>0</v>
      </c>
      <c r="F88" s="95"/>
      <c r="G88" s="95"/>
      <c r="H88" s="95"/>
      <c r="I88" s="95"/>
    </row>
    <row r="89" spans="1:9" x14ac:dyDescent="0.25">
      <c r="A89" s="125">
        <v>1232</v>
      </c>
      <c r="B89" s="95" t="s">
        <v>117</v>
      </c>
      <c r="C89" s="119">
        <v>0</v>
      </c>
      <c r="D89" s="119">
        <v>0</v>
      </c>
      <c r="E89" s="119">
        <v>0</v>
      </c>
      <c r="F89" s="95"/>
      <c r="G89" s="95"/>
      <c r="H89" s="95"/>
      <c r="I89" s="95"/>
    </row>
    <row r="90" spans="1:9" x14ac:dyDescent="0.25">
      <c r="A90" s="125">
        <v>1233</v>
      </c>
      <c r="B90" s="95" t="s">
        <v>118</v>
      </c>
      <c r="C90" s="119">
        <v>21769733.280000001</v>
      </c>
      <c r="D90" s="119">
        <v>0</v>
      </c>
      <c r="E90" s="119">
        <v>0</v>
      </c>
      <c r="F90" s="95" t="s">
        <v>572</v>
      </c>
      <c r="G90" s="95"/>
      <c r="H90" s="95"/>
      <c r="I90" s="95"/>
    </row>
    <row r="91" spans="1:9" x14ac:dyDescent="0.25">
      <c r="A91" s="125">
        <v>1234</v>
      </c>
      <c r="B91" s="95" t="s">
        <v>119</v>
      </c>
      <c r="C91" s="119">
        <v>377341674.70999998</v>
      </c>
      <c r="D91" s="119">
        <v>0</v>
      </c>
      <c r="E91" s="119">
        <v>0</v>
      </c>
      <c r="F91" s="95" t="s">
        <v>572</v>
      </c>
      <c r="G91" s="95"/>
      <c r="H91" s="95"/>
      <c r="I91" s="95"/>
    </row>
    <row r="92" spans="1:9" x14ac:dyDescent="0.25">
      <c r="A92" s="125">
        <v>1235</v>
      </c>
      <c r="B92" s="95" t="s">
        <v>120</v>
      </c>
      <c r="C92" s="119">
        <v>15261514.220000001</v>
      </c>
      <c r="D92" s="119">
        <v>0</v>
      </c>
      <c r="E92" s="119">
        <v>0</v>
      </c>
      <c r="F92" s="95" t="s">
        <v>572</v>
      </c>
      <c r="G92" s="95"/>
      <c r="H92" s="95"/>
      <c r="I92" s="95"/>
    </row>
    <row r="93" spans="1:9" x14ac:dyDescent="0.25">
      <c r="A93" s="125">
        <v>1236</v>
      </c>
      <c r="B93" s="95" t="s">
        <v>121</v>
      </c>
      <c r="C93" s="119">
        <v>14739718.289999999</v>
      </c>
      <c r="D93" s="119">
        <v>0</v>
      </c>
      <c r="E93" s="119">
        <v>0</v>
      </c>
      <c r="F93" s="95" t="s">
        <v>572</v>
      </c>
      <c r="G93" s="95"/>
      <c r="H93" s="95"/>
      <c r="I93" s="95"/>
    </row>
    <row r="94" spans="1:9" x14ac:dyDescent="0.25">
      <c r="A94" s="125">
        <v>1239</v>
      </c>
      <c r="B94" s="95" t="s">
        <v>122</v>
      </c>
      <c r="C94" s="119">
        <v>0</v>
      </c>
      <c r="D94" s="119">
        <v>0</v>
      </c>
      <c r="E94" s="119">
        <v>0</v>
      </c>
      <c r="F94" s="95"/>
      <c r="G94" s="95"/>
      <c r="H94" s="95"/>
      <c r="I94" s="95"/>
    </row>
    <row r="95" spans="1:9" x14ac:dyDescent="0.25">
      <c r="A95" s="125">
        <v>1240</v>
      </c>
      <c r="B95" s="95" t="s">
        <v>123</v>
      </c>
      <c r="C95" s="119">
        <f>SUM(C96:C103)</f>
        <v>70633214.409999996</v>
      </c>
      <c r="D95" s="119">
        <f t="shared" ref="D95:E95" si="0">SUM(D96:D103)</f>
        <v>0</v>
      </c>
      <c r="E95" s="119">
        <f t="shared" si="0"/>
        <v>-48349653.260000005</v>
      </c>
      <c r="F95" s="95" t="s">
        <v>572</v>
      </c>
      <c r="G95" s="95"/>
      <c r="H95" s="95"/>
      <c r="I95" s="95"/>
    </row>
    <row r="96" spans="1:9" x14ac:dyDescent="0.25">
      <c r="A96" s="125">
        <v>1241</v>
      </c>
      <c r="B96" s="95" t="s">
        <v>124</v>
      </c>
      <c r="C96" s="119">
        <v>9537185.1799999997</v>
      </c>
      <c r="D96" s="119">
        <v>0</v>
      </c>
      <c r="E96" s="119">
        <v>-7029931.5700000003</v>
      </c>
      <c r="F96" s="95" t="s">
        <v>572</v>
      </c>
      <c r="G96" s="95"/>
      <c r="H96" s="95"/>
      <c r="I96" s="95"/>
    </row>
    <row r="97" spans="1:9" x14ac:dyDescent="0.25">
      <c r="A97" s="125">
        <v>1242</v>
      </c>
      <c r="B97" s="95" t="s">
        <v>125</v>
      </c>
      <c r="C97" s="119">
        <v>1311748.18</v>
      </c>
      <c r="D97" s="119">
        <v>0</v>
      </c>
      <c r="E97" s="119">
        <v>-1144857.96</v>
      </c>
      <c r="F97" s="95" t="s">
        <v>572</v>
      </c>
      <c r="G97" s="95"/>
      <c r="H97" s="95"/>
      <c r="I97" s="95"/>
    </row>
    <row r="98" spans="1:9" x14ac:dyDescent="0.25">
      <c r="A98" s="125">
        <v>1243</v>
      </c>
      <c r="B98" s="95" t="s">
        <v>126</v>
      </c>
      <c r="C98" s="119">
        <v>1130404.6299999999</v>
      </c>
      <c r="D98" s="119">
        <v>0</v>
      </c>
      <c r="E98" s="119">
        <v>-694714.35</v>
      </c>
      <c r="F98" s="95" t="s">
        <v>572</v>
      </c>
      <c r="G98" s="95"/>
      <c r="H98" s="95"/>
      <c r="I98" s="95"/>
    </row>
    <row r="99" spans="1:9" x14ac:dyDescent="0.25">
      <c r="A99" s="125">
        <v>1244</v>
      </c>
      <c r="B99" s="95" t="s">
        <v>127</v>
      </c>
      <c r="C99" s="119">
        <v>38778600.539999999</v>
      </c>
      <c r="D99" s="119">
        <v>0</v>
      </c>
      <c r="E99" s="119">
        <v>-27257810.25</v>
      </c>
      <c r="F99" s="95" t="s">
        <v>572</v>
      </c>
      <c r="G99" s="95"/>
      <c r="H99" s="95"/>
      <c r="I99" s="95"/>
    </row>
    <row r="100" spans="1:9" x14ac:dyDescent="0.25">
      <c r="A100" s="125">
        <v>1245</v>
      </c>
      <c r="B100" s="95" t="s">
        <v>128</v>
      </c>
      <c r="C100" s="119">
        <v>0</v>
      </c>
      <c r="D100" s="119">
        <v>0</v>
      </c>
      <c r="E100" s="119">
        <v>0</v>
      </c>
      <c r="F100" s="95"/>
      <c r="G100" s="95"/>
      <c r="H100" s="95"/>
      <c r="I100" s="95"/>
    </row>
    <row r="101" spans="1:9" x14ac:dyDescent="0.25">
      <c r="A101" s="125">
        <v>1246</v>
      </c>
      <c r="B101" s="95" t="s">
        <v>129</v>
      </c>
      <c r="C101" s="119">
        <v>19875275.879999999</v>
      </c>
      <c r="D101" s="119">
        <v>0</v>
      </c>
      <c r="E101" s="119">
        <v>-12222339.130000001</v>
      </c>
      <c r="F101" s="95" t="s">
        <v>572</v>
      </c>
      <c r="G101" s="95"/>
      <c r="H101" s="95"/>
      <c r="I101" s="95"/>
    </row>
    <row r="102" spans="1:9" x14ac:dyDescent="0.25">
      <c r="A102" s="125">
        <v>1247</v>
      </c>
      <c r="B102" s="95" t="s">
        <v>130</v>
      </c>
      <c r="C102" s="119">
        <v>0</v>
      </c>
      <c r="D102" s="119">
        <v>0</v>
      </c>
      <c r="E102" s="119">
        <v>0</v>
      </c>
      <c r="F102" s="95"/>
      <c r="G102" s="95"/>
      <c r="H102" s="95"/>
      <c r="I102" s="95"/>
    </row>
    <row r="103" spans="1:9" x14ac:dyDescent="0.25">
      <c r="A103" s="125">
        <v>1248</v>
      </c>
      <c r="B103" s="95" t="s">
        <v>131</v>
      </c>
      <c r="C103" s="119">
        <v>0</v>
      </c>
      <c r="D103" s="119">
        <v>0</v>
      </c>
      <c r="E103" s="119">
        <v>0</v>
      </c>
      <c r="F103" s="95"/>
      <c r="G103" s="95"/>
      <c r="H103" s="95"/>
      <c r="I103" s="95"/>
    </row>
    <row r="105" spans="1:9" x14ac:dyDescent="0.25">
      <c r="A105" s="105" t="s">
        <v>67</v>
      </c>
      <c r="B105" s="105"/>
      <c r="C105" s="105"/>
      <c r="D105" s="105"/>
      <c r="E105" s="105"/>
      <c r="F105" s="105"/>
      <c r="G105" s="105"/>
      <c r="H105" s="105"/>
      <c r="I105" s="105"/>
    </row>
    <row r="106" spans="1:9" ht="22.5" x14ac:dyDescent="0.25">
      <c r="A106" s="132" t="s">
        <v>51</v>
      </c>
      <c r="B106" s="132" t="s">
        <v>48</v>
      </c>
      <c r="C106" s="132" t="s">
        <v>49</v>
      </c>
      <c r="D106" s="132" t="s">
        <v>68</v>
      </c>
      <c r="E106" s="132" t="s">
        <v>132</v>
      </c>
      <c r="F106" s="132" t="s">
        <v>56</v>
      </c>
      <c r="G106" s="132" t="s">
        <v>113</v>
      </c>
      <c r="H106" s="132" t="s">
        <v>65</v>
      </c>
      <c r="I106" s="133" t="s">
        <v>114</v>
      </c>
    </row>
    <row r="107" spans="1:9" x14ac:dyDescent="0.25">
      <c r="A107" s="125">
        <v>1250</v>
      </c>
      <c r="B107" s="95" t="s">
        <v>133</v>
      </c>
      <c r="C107" s="119">
        <f>SUM(C108:C112)</f>
        <v>4574101.7200000007</v>
      </c>
      <c r="D107" s="119">
        <f>SUM(D108:D112)</f>
        <v>0</v>
      </c>
      <c r="E107" s="119">
        <f>SUM(E108:E112)</f>
        <v>3319776.21</v>
      </c>
      <c r="F107" s="95"/>
      <c r="G107" s="95"/>
      <c r="H107" s="95"/>
      <c r="I107" s="95"/>
    </row>
    <row r="108" spans="1:9" x14ac:dyDescent="0.25">
      <c r="A108" s="125">
        <v>1251</v>
      </c>
      <c r="B108" s="95" t="s">
        <v>134</v>
      </c>
      <c r="C108" s="119">
        <v>3956712.95</v>
      </c>
      <c r="D108" s="119">
        <v>0</v>
      </c>
      <c r="E108" s="119">
        <v>3138094.57</v>
      </c>
      <c r="F108" s="95" t="s">
        <v>573</v>
      </c>
      <c r="G108" s="95"/>
      <c r="H108" s="95"/>
      <c r="I108" s="95"/>
    </row>
    <row r="109" spans="1:9" x14ac:dyDescent="0.25">
      <c r="A109" s="125">
        <v>1252</v>
      </c>
      <c r="B109" s="95" t="s">
        <v>135</v>
      </c>
      <c r="C109" s="119">
        <v>0</v>
      </c>
      <c r="D109" s="119">
        <v>0</v>
      </c>
      <c r="E109" s="119">
        <v>0</v>
      </c>
      <c r="F109" s="95"/>
      <c r="G109" s="95"/>
      <c r="H109" s="95"/>
      <c r="I109" s="95"/>
    </row>
    <row r="110" spans="1:9" x14ac:dyDescent="0.25">
      <c r="A110" s="125">
        <v>1253</v>
      </c>
      <c r="B110" s="95" t="s">
        <v>136</v>
      </c>
      <c r="C110" s="119">
        <v>0</v>
      </c>
      <c r="D110" s="119">
        <v>0</v>
      </c>
      <c r="E110" s="119">
        <v>0</v>
      </c>
      <c r="F110" s="95"/>
      <c r="G110" s="95"/>
      <c r="H110" s="95"/>
      <c r="I110" s="95"/>
    </row>
    <row r="111" spans="1:9" x14ac:dyDescent="0.25">
      <c r="A111" s="125">
        <v>1254</v>
      </c>
      <c r="B111" s="95" t="s">
        <v>137</v>
      </c>
      <c r="C111" s="119">
        <v>617388.77</v>
      </c>
      <c r="D111" s="119">
        <v>0</v>
      </c>
      <c r="E111" s="119">
        <v>181681.64</v>
      </c>
      <c r="F111" s="95" t="s">
        <v>573</v>
      </c>
      <c r="G111" s="95"/>
      <c r="H111" s="95"/>
      <c r="I111" s="95"/>
    </row>
    <row r="112" spans="1:9" x14ac:dyDescent="0.25">
      <c r="A112" s="125">
        <v>1259</v>
      </c>
      <c r="B112" s="95" t="s">
        <v>138</v>
      </c>
      <c r="C112" s="119">
        <v>0</v>
      </c>
      <c r="D112" s="119">
        <v>0</v>
      </c>
      <c r="E112" s="119">
        <v>0</v>
      </c>
      <c r="F112" s="95"/>
      <c r="G112" s="95"/>
      <c r="H112" s="95"/>
      <c r="I112" s="95"/>
    </row>
    <row r="113" spans="1:9" x14ac:dyDescent="0.25">
      <c r="A113" s="125">
        <v>1270</v>
      </c>
      <c r="B113" s="95" t="s">
        <v>139</v>
      </c>
      <c r="C113" s="119">
        <f>SUM(C114:C119)</f>
        <v>487966.65</v>
      </c>
      <c r="D113" s="119">
        <f>SUM(D114:D119)</f>
        <v>0</v>
      </c>
      <c r="E113" s="119">
        <f>SUM(E114:E119)</f>
        <v>0</v>
      </c>
      <c r="F113" s="95" t="s">
        <v>573</v>
      </c>
      <c r="G113" s="95"/>
      <c r="H113" s="95"/>
      <c r="I113" s="95"/>
    </row>
    <row r="114" spans="1:9" x14ac:dyDescent="0.25">
      <c r="A114" s="125">
        <v>1271</v>
      </c>
      <c r="B114" s="95" t="s">
        <v>140</v>
      </c>
      <c r="C114" s="119">
        <v>0</v>
      </c>
      <c r="D114" s="119">
        <v>0</v>
      </c>
      <c r="E114" s="119">
        <v>0</v>
      </c>
      <c r="F114" s="95"/>
      <c r="G114" s="95"/>
      <c r="H114" s="95"/>
      <c r="I114" s="95"/>
    </row>
    <row r="115" spans="1:9" x14ac:dyDescent="0.25">
      <c r="A115" s="125">
        <v>1272</v>
      </c>
      <c r="B115" s="95" t="s">
        <v>141</v>
      </c>
      <c r="C115" s="119">
        <v>0</v>
      </c>
      <c r="D115" s="119">
        <v>0</v>
      </c>
      <c r="E115" s="119">
        <v>0</v>
      </c>
      <c r="F115" s="95"/>
      <c r="G115" s="95"/>
      <c r="H115" s="95"/>
      <c r="I115" s="95"/>
    </row>
    <row r="116" spans="1:9" x14ac:dyDescent="0.25">
      <c r="A116" s="125">
        <v>1273</v>
      </c>
      <c r="B116" s="95" t="s">
        <v>142</v>
      </c>
      <c r="C116" s="119">
        <v>0</v>
      </c>
      <c r="D116" s="119">
        <v>0</v>
      </c>
      <c r="E116" s="119">
        <v>0</v>
      </c>
      <c r="F116" s="95"/>
      <c r="G116" s="95"/>
      <c r="H116" s="95"/>
      <c r="I116" s="95"/>
    </row>
    <row r="117" spans="1:9" x14ac:dyDescent="0.25">
      <c r="A117" s="125">
        <v>1274</v>
      </c>
      <c r="B117" s="95" t="s">
        <v>143</v>
      </c>
      <c r="C117" s="119">
        <v>0</v>
      </c>
      <c r="D117" s="119">
        <v>0</v>
      </c>
      <c r="E117" s="119">
        <v>0</v>
      </c>
      <c r="F117" s="95"/>
      <c r="G117" s="95"/>
      <c r="H117" s="95"/>
      <c r="I117" s="95"/>
    </row>
    <row r="118" spans="1:9" x14ac:dyDescent="0.25">
      <c r="A118" s="125">
        <v>1275</v>
      </c>
      <c r="B118" s="95" t="s">
        <v>144</v>
      </c>
      <c r="C118" s="119">
        <v>0</v>
      </c>
      <c r="D118" s="119">
        <v>0</v>
      </c>
      <c r="E118" s="119">
        <v>0</v>
      </c>
      <c r="F118" s="95"/>
      <c r="G118" s="95"/>
      <c r="H118" s="95"/>
      <c r="I118" s="95"/>
    </row>
    <row r="119" spans="1:9" x14ac:dyDescent="0.25">
      <c r="A119" s="125">
        <v>1279</v>
      </c>
      <c r="B119" s="95" t="s">
        <v>145</v>
      </c>
      <c r="C119" s="119">
        <v>487966.65</v>
      </c>
      <c r="D119" s="119">
        <v>0</v>
      </c>
      <c r="E119" s="119">
        <v>0</v>
      </c>
      <c r="F119" s="95"/>
      <c r="G119" s="95"/>
      <c r="H119" s="95"/>
      <c r="I119" s="95"/>
    </row>
    <row r="121" spans="1:9" x14ac:dyDescent="0.25">
      <c r="A121" s="105" t="s">
        <v>69</v>
      </c>
      <c r="B121" s="105"/>
      <c r="C121" s="105"/>
      <c r="D121" s="105"/>
      <c r="E121" s="105"/>
      <c r="F121" s="105"/>
      <c r="G121" s="105"/>
      <c r="H121" s="105"/>
    </row>
    <row r="122" spans="1:9" x14ac:dyDescent="0.25">
      <c r="A122" s="132" t="s">
        <v>51</v>
      </c>
      <c r="B122" s="132" t="s">
        <v>48</v>
      </c>
      <c r="C122" s="132" t="s">
        <v>49</v>
      </c>
      <c r="D122" s="132" t="s">
        <v>146</v>
      </c>
      <c r="E122" s="132"/>
      <c r="F122" s="132"/>
      <c r="G122" s="132"/>
      <c r="H122" s="132"/>
    </row>
    <row r="123" spans="1:9" x14ac:dyDescent="0.25">
      <c r="A123" s="125">
        <v>1160</v>
      </c>
      <c r="B123" s="95" t="s">
        <v>147</v>
      </c>
      <c r="C123" s="119">
        <f>SUM(C124:C125)</f>
        <v>0</v>
      </c>
      <c r="D123" s="95"/>
      <c r="E123" s="95"/>
      <c r="F123" s="95"/>
      <c r="G123" s="95"/>
      <c r="H123" s="95"/>
    </row>
    <row r="124" spans="1:9" x14ac:dyDescent="0.25">
      <c r="A124" s="125">
        <v>1161</v>
      </c>
      <c r="B124" s="95" t="s">
        <v>148</v>
      </c>
      <c r="C124" s="119">
        <v>0</v>
      </c>
      <c r="D124" s="95"/>
      <c r="E124" s="95"/>
      <c r="F124" s="95"/>
      <c r="G124" s="95"/>
      <c r="H124" s="95"/>
    </row>
    <row r="125" spans="1:9" x14ac:dyDescent="0.25">
      <c r="A125" s="125">
        <v>1162</v>
      </c>
      <c r="B125" s="95" t="s">
        <v>149</v>
      </c>
      <c r="C125" s="119">
        <v>0</v>
      </c>
      <c r="D125" s="95"/>
      <c r="E125" s="95"/>
      <c r="F125" s="95"/>
      <c r="G125" s="95"/>
      <c r="H125" s="95"/>
    </row>
    <row r="127" spans="1:9" x14ac:dyDescent="0.25">
      <c r="A127" s="105" t="s">
        <v>462</v>
      </c>
      <c r="B127" s="105"/>
      <c r="C127" s="105"/>
      <c r="D127" s="105"/>
      <c r="E127" s="105"/>
      <c r="F127" s="105"/>
      <c r="G127" s="105"/>
      <c r="H127" s="105"/>
    </row>
    <row r="128" spans="1:9" x14ac:dyDescent="0.25">
      <c r="A128" s="132" t="s">
        <v>51</v>
      </c>
      <c r="B128" s="132" t="s">
        <v>48</v>
      </c>
      <c r="C128" s="132" t="s">
        <v>49</v>
      </c>
      <c r="D128" s="132" t="s">
        <v>92</v>
      </c>
      <c r="E128" s="132"/>
      <c r="F128" s="132"/>
      <c r="G128" s="132"/>
      <c r="H128" s="132"/>
    </row>
    <row r="129" spans="1:8" x14ac:dyDescent="0.25">
      <c r="A129" s="125">
        <v>1190</v>
      </c>
      <c r="B129" s="95" t="s">
        <v>470</v>
      </c>
      <c r="C129" s="119">
        <f>SUM(C130:C133)</f>
        <v>0</v>
      </c>
      <c r="D129" s="95"/>
      <c r="E129" s="95"/>
      <c r="F129" s="95"/>
      <c r="G129" s="95"/>
      <c r="H129" s="95"/>
    </row>
    <row r="130" spans="1:8" x14ac:dyDescent="0.25">
      <c r="A130" s="125">
        <v>1191</v>
      </c>
      <c r="B130" s="95" t="s">
        <v>463</v>
      </c>
      <c r="C130" s="119">
        <v>0</v>
      </c>
      <c r="D130" s="95"/>
      <c r="E130" s="95"/>
      <c r="F130" s="95"/>
      <c r="G130" s="95"/>
      <c r="H130" s="95"/>
    </row>
    <row r="131" spans="1:8" x14ac:dyDescent="0.25">
      <c r="A131" s="125">
        <v>1192</v>
      </c>
      <c r="B131" s="95" t="s">
        <v>464</v>
      </c>
      <c r="C131" s="119">
        <v>0</v>
      </c>
      <c r="D131" s="95"/>
      <c r="E131" s="95"/>
      <c r="F131" s="95"/>
      <c r="G131" s="95"/>
      <c r="H131" s="95"/>
    </row>
    <row r="132" spans="1:8" x14ac:dyDescent="0.25">
      <c r="A132" s="125">
        <v>1193</v>
      </c>
      <c r="B132" s="95" t="s">
        <v>465</v>
      </c>
      <c r="C132" s="119">
        <v>0</v>
      </c>
      <c r="D132" s="95"/>
      <c r="E132" s="95"/>
      <c r="F132" s="95"/>
      <c r="G132" s="95"/>
      <c r="H132" s="95"/>
    </row>
    <row r="133" spans="1:8" x14ac:dyDescent="0.25">
      <c r="A133" s="125">
        <v>1194</v>
      </c>
      <c r="B133" s="95" t="s">
        <v>466</v>
      </c>
      <c r="C133" s="119">
        <v>0</v>
      </c>
      <c r="D133" s="95"/>
      <c r="E133" s="95"/>
      <c r="F133" s="95"/>
      <c r="G133" s="95"/>
      <c r="H133" s="95"/>
    </row>
    <row r="134" spans="1:8" x14ac:dyDescent="0.25">
      <c r="A134" s="105" t="s">
        <v>495</v>
      </c>
      <c r="C134" s="116"/>
    </row>
    <row r="135" spans="1:8" x14ac:dyDescent="0.25">
      <c r="A135" s="132" t="s">
        <v>51</v>
      </c>
      <c r="B135" s="132" t="s">
        <v>48</v>
      </c>
      <c r="C135" s="132" t="s">
        <v>49</v>
      </c>
      <c r="D135" s="132" t="s">
        <v>92</v>
      </c>
      <c r="E135" s="132"/>
      <c r="F135" s="132"/>
      <c r="G135" s="132"/>
      <c r="H135" s="132"/>
    </row>
    <row r="136" spans="1:8" x14ac:dyDescent="0.25">
      <c r="A136" s="125">
        <v>1290</v>
      </c>
      <c r="B136" s="95" t="s">
        <v>150</v>
      </c>
      <c r="C136" s="119">
        <f>SUM(C137:C139)</f>
        <v>0</v>
      </c>
      <c r="D136" s="95"/>
      <c r="E136" s="95"/>
      <c r="F136" s="95"/>
      <c r="G136" s="95"/>
      <c r="H136" s="95"/>
    </row>
    <row r="137" spans="1:8" x14ac:dyDescent="0.25">
      <c r="A137" s="125">
        <v>1291</v>
      </c>
      <c r="B137" s="95" t="s">
        <v>151</v>
      </c>
      <c r="C137" s="119">
        <v>0</v>
      </c>
      <c r="D137" s="95"/>
      <c r="E137" s="95"/>
      <c r="F137" s="95"/>
      <c r="G137" s="95"/>
      <c r="H137" s="95"/>
    </row>
    <row r="138" spans="1:8" x14ac:dyDescent="0.25">
      <c r="A138" s="125">
        <v>1292</v>
      </c>
      <c r="B138" s="95" t="s">
        <v>152</v>
      </c>
      <c r="C138" s="119">
        <v>0</v>
      </c>
      <c r="D138" s="95"/>
      <c r="E138" s="95"/>
      <c r="F138" s="95"/>
      <c r="G138" s="95"/>
      <c r="H138" s="95"/>
    </row>
    <row r="139" spans="1:8" x14ac:dyDescent="0.25">
      <c r="A139" s="125">
        <v>1293</v>
      </c>
      <c r="B139" s="95" t="s">
        <v>153</v>
      </c>
      <c r="C139" s="119">
        <v>0</v>
      </c>
      <c r="D139" s="95"/>
      <c r="E139" s="95"/>
      <c r="F139" s="95"/>
      <c r="G139" s="95"/>
      <c r="H139" s="95"/>
    </row>
    <row r="141" spans="1:8" x14ac:dyDescent="0.25">
      <c r="A141" s="105" t="s">
        <v>70</v>
      </c>
      <c r="B141" s="105"/>
      <c r="C141" s="105"/>
      <c r="D141" s="105"/>
      <c r="E141" s="105"/>
      <c r="F141" s="105"/>
      <c r="G141" s="105"/>
      <c r="H141" s="105"/>
    </row>
    <row r="142" spans="1:8" ht="22.5" x14ac:dyDescent="0.25">
      <c r="A142" s="132" t="s">
        <v>51</v>
      </c>
      <c r="B142" s="132" t="s">
        <v>48</v>
      </c>
      <c r="C142" s="132" t="s">
        <v>49</v>
      </c>
      <c r="D142" s="132" t="s">
        <v>88</v>
      </c>
      <c r="E142" s="132" t="s">
        <v>89</v>
      </c>
      <c r="F142" s="132" t="s">
        <v>90</v>
      </c>
      <c r="G142" s="132" t="s">
        <v>154</v>
      </c>
      <c r="H142" s="133" t="s">
        <v>155</v>
      </c>
    </row>
    <row r="143" spans="1:8" x14ac:dyDescent="0.25">
      <c r="A143" s="125">
        <v>2110</v>
      </c>
      <c r="B143" s="95" t="s">
        <v>156</v>
      </c>
      <c r="C143" s="119">
        <f>SUM(C144:C200)</f>
        <v>17550535.569999997</v>
      </c>
      <c r="D143" s="119">
        <f>SUM(D144:D200)</f>
        <v>17550535.569999997</v>
      </c>
      <c r="E143" s="119">
        <f>SUM(E144:E200)</f>
        <v>0</v>
      </c>
      <c r="F143" s="119">
        <f>SUM(F144:F200)</f>
        <v>0</v>
      </c>
      <c r="G143" s="119">
        <f>SUM(G144:G200)</f>
        <v>0</v>
      </c>
      <c r="H143" s="95"/>
    </row>
    <row r="144" spans="1:8" x14ac:dyDescent="0.25">
      <c r="A144" s="125">
        <v>2111</v>
      </c>
      <c r="B144" s="95" t="s">
        <v>157</v>
      </c>
      <c r="C144" s="119">
        <v>0</v>
      </c>
      <c r="D144" s="119">
        <f>C144</f>
        <v>0</v>
      </c>
      <c r="E144" s="119">
        <v>0</v>
      </c>
      <c r="F144" s="119">
        <v>0</v>
      </c>
      <c r="G144" s="119">
        <v>0</v>
      </c>
      <c r="H144" s="95"/>
    </row>
    <row r="145" spans="1:8" s="131" customFormat="1" x14ac:dyDescent="0.25">
      <c r="A145" s="123">
        <v>2112</v>
      </c>
      <c r="B145" s="96" t="s">
        <v>158</v>
      </c>
      <c r="C145" s="108">
        <v>2496297.04</v>
      </c>
      <c r="D145" s="108">
        <f t="shared" ref="D145:D200" si="1">C145</f>
        <v>2496297.04</v>
      </c>
      <c r="E145" s="108">
        <v>0</v>
      </c>
      <c r="F145" s="108">
        <v>0</v>
      </c>
      <c r="G145" s="108">
        <v>0</v>
      </c>
      <c r="H145" s="96"/>
    </row>
    <row r="146" spans="1:8" x14ac:dyDescent="0.25">
      <c r="A146" s="125" t="s">
        <v>574</v>
      </c>
      <c r="B146" s="95" t="s">
        <v>575</v>
      </c>
      <c r="C146" s="119">
        <v>17401.349999999999</v>
      </c>
      <c r="D146" s="119">
        <v>17401.349999999999</v>
      </c>
      <c r="E146" s="119"/>
      <c r="F146" s="119"/>
      <c r="G146" s="119"/>
      <c r="H146" s="95"/>
    </row>
    <row r="147" spans="1:8" x14ac:dyDescent="0.25">
      <c r="A147" s="125" t="s">
        <v>576</v>
      </c>
      <c r="B147" s="95" t="s">
        <v>577</v>
      </c>
      <c r="C147" s="119">
        <v>46516</v>
      </c>
      <c r="D147" s="119">
        <v>46516</v>
      </c>
      <c r="E147" s="119"/>
      <c r="F147" s="119"/>
      <c r="G147" s="119"/>
      <c r="H147" s="95"/>
    </row>
    <row r="148" spans="1:8" x14ac:dyDescent="0.25">
      <c r="A148" s="125" t="s">
        <v>578</v>
      </c>
      <c r="B148" s="95" t="s">
        <v>579</v>
      </c>
      <c r="C148" s="119">
        <v>2915.92</v>
      </c>
      <c r="D148" s="119">
        <v>2915.92</v>
      </c>
      <c r="E148" s="119"/>
      <c r="F148" s="119"/>
      <c r="G148" s="119"/>
      <c r="H148" s="95"/>
    </row>
    <row r="149" spans="1:8" x14ac:dyDescent="0.25">
      <c r="A149" s="125" t="s">
        <v>580</v>
      </c>
      <c r="B149" s="95" t="s">
        <v>581</v>
      </c>
      <c r="C149" s="119">
        <v>13275.17</v>
      </c>
      <c r="D149" s="119">
        <v>13275.17</v>
      </c>
      <c r="E149" s="119"/>
      <c r="F149" s="119"/>
      <c r="G149" s="119"/>
      <c r="H149" s="95"/>
    </row>
    <row r="150" spans="1:8" x14ac:dyDescent="0.25">
      <c r="A150" s="125" t="s">
        <v>582</v>
      </c>
      <c r="B150" s="95" t="s">
        <v>583</v>
      </c>
      <c r="C150" s="119">
        <v>19404.48</v>
      </c>
      <c r="D150" s="119">
        <v>19404.48</v>
      </c>
      <c r="E150" s="119"/>
      <c r="F150" s="119"/>
      <c r="G150" s="119"/>
      <c r="H150" s="95"/>
    </row>
    <row r="151" spans="1:8" x14ac:dyDescent="0.25">
      <c r="A151" s="125" t="s">
        <v>584</v>
      </c>
      <c r="B151" s="95" t="s">
        <v>585</v>
      </c>
      <c r="C151" s="119">
        <v>4639.7700000000004</v>
      </c>
      <c r="D151" s="119">
        <v>4639.7700000000004</v>
      </c>
      <c r="E151" s="119"/>
      <c r="F151" s="119"/>
      <c r="G151" s="119"/>
      <c r="H151" s="95"/>
    </row>
    <row r="152" spans="1:8" x14ac:dyDescent="0.25">
      <c r="A152" s="125" t="s">
        <v>586</v>
      </c>
      <c r="B152" s="95" t="s">
        <v>587</v>
      </c>
      <c r="C152" s="119">
        <v>22736</v>
      </c>
      <c r="D152" s="119">
        <v>22736</v>
      </c>
      <c r="E152" s="119"/>
      <c r="F152" s="119"/>
      <c r="G152" s="119"/>
      <c r="H152" s="95"/>
    </row>
    <row r="153" spans="1:8" x14ac:dyDescent="0.25">
      <c r="A153" s="125" t="s">
        <v>588</v>
      </c>
      <c r="B153" s="95" t="s">
        <v>589</v>
      </c>
      <c r="C153" s="119">
        <v>46086.8</v>
      </c>
      <c r="D153" s="119">
        <v>46086.8</v>
      </c>
      <c r="E153" s="119"/>
      <c r="F153" s="119"/>
      <c r="G153" s="119"/>
      <c r="H153" s="95"/>
    </row>
    <row r="154" spans="1:8" x14ac:dyDescent="0.25">
      <c r="A154" s="125" t="s">
        <v>590</v>
      </c>
      <c r="B154" s="95" t="s">
        <v>591</v>
      </c>
      <c r="C154" s="119">
        <v>175322.22</v>
      </c>
      <c r="D154" s="119">
        <v>175322.22</v>
      </c>
      <c r="E154" s="119"/>
      <c r="F154" s="119"/>
      <c r="G154" s="119"/>
      <c r="H154" s="95"/>
    </row>
    <row r="155" spans="1:8" x14ac:dyDescent="0.25">
      <c r="A155" s="125" t="s">
        <v>592</v>
      </c>
      <c r="B155" s="95" t="s">
        <v>593</v>
      </c>
      <c r="C155" s="119">
        <v>673.5</v>
      </c>
      <c r="D155" s="119">
        <v>673.5</v>
      </c>
      <c r="E155" s="119"/>
      <c r="F155" s="119"/>
      <c r="G155" s="119"/>
      <c r="H155" s="95"/>
    </row>
    <row r="156" spans="1:8" x14ac:dyDescent="0.25">
      <c r="A156" s="125" t="s">
        <v>594</v>
      </c>
      <c r="B156" s="95" t="s">
        <v>595</v>
      </c>
      <c r="C156" s="119">
        <v>1982415</v>
      </c>
      <c r="D156" s="119">
        <v>1982415</v>
      </c>
      <c r="E156" s="119"/>
      <c r="F156" s="119"/>
      <c r="G156" s="119"/>
      <c r="H156" s="95"/>
    </row>
    <row r="157" spans="1:8" x14ac:dyDescent="0.25">
      <c r="A157" s="125" t="s">
        <v>596</v>
      </c>
      <c r="B157" s="95" t="s">
        <v>597</v>
      </c>
      <c r="C157" s="119">
        <v>73880.05</v>
      </c>
      <c r="D157" s="119">
        <v>73880.05</v>
      </c>
      <c r="E157" s="119"/>
      <c r="F157" s="119"/>
      <c r="G157" s="119"/>
      <c r="H157" s="95"/>
    </row>
    <row r="158" spans="1:8" x14ac:dyDescent="0.25">
      <c r="A158" s="125" t="s">
        <v>598</v>
      </c>
      <c r="B158" s="95" t="s">
        <v>599</v>
      </c>
      <c r="C158" s="119">
        <v>928</v>
      </c>
      <c r="D158" s="119">
        <v>928</v>
      </c>
      <c r="E158" s="119"/>
      <c r="F158" s="119"/>
      <c r="G158" s="119"/>
      <c r="H158" s="95"/>
    </row>
    <row r="159" spans="1:8" x14ac:dyDescent="0.25">
      <c r="A159" s="125" t="s">
        <v>600</v>
      </c>
      <c r="B159" s="95" t="s">
        <v>601</v>
      </c>
      <c r="C159" s="119">
        <v>2819.99</v>
      </c>
      <c r="D159" s="119">
        <v>2819.99</v>
      </c>
      <c r="E159" s="119"/>
      <c r="F159" s="119"/>
      <c r="G159" s="119"/>
      <c r="H159" s="95"/>
    </row>
    <row r="160" spans="1:8" x14ac:dyDescent="0.25">
      <c r="A160" s="125" t="s">
        <v>602</v>
      </c>
      <c r="B160" s="95" t="s">
        <v>603</v>
      </c>
      <c r="C160" s="119">
        <v>14093.75</v>
      </c>
      <c r="D160" s="119">
        <v>14093.75</v>
      </c>
      <c r="E160" s="119"/>
      <c r="F160" s="119"/>
      <c r="G160" s="119"/>
      <c r="H160" s="95"/>
    </row>
    <row r="161" spans="1:8" x14ac:dyDescent="0.25">
      <c r="A161" s="125" t="s">
        <v>604</v>
      </c>
      <c r="B161" s="95" t="s">
        <v>605</v>
      </c>
      <c r="C161" s="119">
        <v>31424.400000000001</v>
      </c>
      <c r="D161" s="119">
        <v>31424.400000000001</v>
      </c>
      <c r="E161" s="119"/>
      <c r="F161" s="119"/>
      <c r="G161" s="119"/>
      <c r="H161" s="95"/>
    </row>
    <row r="162" spans="1:8" x14ac:dyDescent="0.25">
      <c r="A162" s="125" t="s">
        <v>606</v>
      </c>
      <c r="B162" s="95" t="s">
        <v>607</v>
      </c>
      <c r="C162" s="119">
        <v>29484.3</v>
      </c>
      <c r="D162" s="119">
        <v>29484.3</v>
      </c>
      <c r="E162" s="119"/>
      <c r="F162" s="119"/>
      <c r="G162" s="119"/>
      <c r="H162" s="95"/>
    </row>
    <row r="163" spans="1:8" x14ac:dyDescent="0.25">
      <c r="A163" s="125" t="s">
        <v>608</v>
      </c>
      <c r="B163" s="95" t="s">
        <v>609</v>
      </c>
      <c r="C163" s="119">
        <v>12280.34</v>
      </c>
      <c r="D163" s="119">
        <v>12280.34</v>
      </c>
      <c r="E163" s="119"/>
      <c r="F163" s="119"/>
      <c r="G163" s="119"/>
      <c r="H163" s="95"/>
    </row>
    <row r="164" spans="1:8" x14ac:dyDescent="0.25">
      <c r="A164" s="125">
        <v>2113</v>
      </c>
      <c r="B164" s="95" t="s">
        <v>159</v>
      </c>
      <c r="C164" s="119">
        <v>0</v>
      </c>
      <c r="D164" s="119">
        <f t="shared" si="1"/>
        <v>0</v>
      </c>
      <c r="E164" s="119">
        <v>0</v>
      </c>
      <c r="F164" s="119">
        <v>0</v>
      </c>
      <c r="G164" s="119">
        <v>0</v>
      </c>
      <c r="H164" s="95"/>
    </row>
    <row r="165" spans="1:8" x14ac:dyDescent="0.25">
      <c r="A165" s="125">
        <v>2114</v>
      </c>
      <c r="B165" s="95" t="s">
        <v>160</v>
      </c>
      <c r="C165" s="119">
        <v>0</v>
      </c>
      <c r="D165" s="119">
        <f t="shared" si="1"/>
        <v>0</v>
      </c>
      <c r="E165" s="119">
        <v>0</v>
      </c>
      <c r="F165" s="119">
        <v>0</v>
      </c>
      <c r="G165" s="119">
        <v>0</v>
      </c>
      <c r="H165" s="95"/>
    </row>
    <row r="166" spans="1:8" x14ac:dyDescent="0.25">
      <c r="A166" s="125">
        <v>2115</v>
      </c>
      <c r="B166" s="95" t="s">
        <v>161</v>
      </c>
      <c r="C166" s="119">
        <v>0</v>
      </c>
      <c r="D166" s="119">
        <f t="shared" si="1"/>
        <v>0</v>
      </c>
      <c r="E166" s="119">
        <v>0</v>
      </c>
      <c r="F166" s="119">
        <v>0</v>
      </c>
      <c r="G166" s="119">
        <v>0</v>
      </c>
      <c r="H166" s="95"/>
    </row>
    <row r="167" spans="1:8" x14ac:dyDescent="0.25">
      <c r="A167" s="125">
        <v>2116</v>
      </c>
      <c r="B167" s="95" t="s">
        <v>162</v>
      </c>
      <c r="C167" s="119">
        <v>0</v>
      </c>
      <c r="D167" s="119">
        <f t="shared" si="1"/>
        <v>0</v>
      </c>
      <c r="E167" s="119">
        <v>0</v>
      </c>
      <c r="F167" s="119">
        <v>0</v>
      </c>
      <c r="G167" s="119">
        <v>0</v>
      </c>
      <c r="H167" s="95"/>
    </row>
    <row r="168" spans="1:8" x14ac:dyDescent="0.25">
      <c r="A168" s="123">
        <v>2117</v>
      </c>
      <c r="B168" s="96" t="s">
        <v>163</v>
      </c>
      <c r="C168" s="108">
        <v>4387264.1399999997</v>
      </c>
      <c r="D168" s="108">
        <f t="shared" si="1"/>
        <v>4387264.1399999997</v>
      </c>
      <c r="E168" s="108">
        <v>0</v>
      </c>
      <c r="F168" s="108">
        <v>0</v>
      </c>
      <c r="G168" s="108">
        <v>0</v>
      </c>
      <c r="H168" s="95"/>
    </row>
    <row r="169" spans="1:8" x14ac:dyDescent="0.25">
      <c r="A169" s="125">
        <v>211700001</v>
      </c>
      <c r="B169" s="95" t="s">
        <v>610</v>
      </c>
      <c r="C169" s="101">
        <v>737812.55</v>
      </c>
      <c r="D169" s="101">
        <v>737812.55</v>
      </c>
      <c r="E169" s="108"/>
      <c r="F169" s="108"/>
      <c r="G169" s="108"/>
      <c r="H169" s="95"/>
    </row>
    <row r="170" spans="1:8" x14ac:dyDescent="0.25">
      <c r="A170" s="125">
        <v>211700002</v>
      </c>
      <c r="B170" s="95" t="s">
        <v>611</v>
      </c>
      <c r="C170" s="101">
        <v>449529.95</v>
      </c>
      <c r="D170" s="101">
        <v>449529.95</v>
      </c>
      <c r="E170" s="108"/>
      <c r="F170" s="108"/>
      <c r="G170" s="108"/>
      <c r="H170" s="95"/>
    </row>
    <row r="171" spans="1:8" x14ac:dyDescent="0.25">
      <c r="A171" s="125">
        <v>211700003</v>
      </c>
      <c r="B171" s="95" t="s">
        <v>612</v>
      </c>
      <c r="C171" s="101">
        <v>7139.92</v>
      </c>
      <c r="D171" s="101">
        <v>7139.92</v>
      </c>
      <c r="E171" s="108"/>
      <c r="F171" s="108"/>
      <c r="G171" s="108"/>
      <c r="H171" s="95"/>
    </row>
    <row r="172" spans="1:8" x14ac:dyDescent="0.25">
      <c r="A172" s="125">
        <v>211700004</v>
      </c>
      <c r="B172" s="95" t="s">
        <v>613</v>
      </c>
      <c r="C172" s="101">
        <v>3.06</v>
      </c>
      <c r="D172" s="101">
        <v>3.06</v>
      </c>
      <c r="E172" s="108"/>
      <c r="F172" s="108"/>
      <c r="G172" s="108"/>
      <c r="H172" s="95"/>
    </row>
    <row r="173" spans="1:8" x14ac:dyDescent="0.25">
      <c r="A173" s="125">
        <v>211700005</v>
      </c>
      <c r="B173" s="95" t="s">
        <v>614</v>
      </c>
      <c r="C173" s="101">
        <v>1631.46</v>
      </c>
      <c r="D173" s="101">
        <v>1631.46</v>
      </c>
      <c r="E173" s="108"/>
      <c r="F173" s="108"/>
      <c r="G173" s="108"/>
      <c r="H173" s="95"/>
    </row>
    <row r="174" spans="1:8" x14ac:dyDescent="0.25">
      <c r="A174" s="125">
        <v>211700008</v>
      </c>
      <c r="B174" s="95" t="s">
        <v>615</v>
      </c>
      <c r="C174" s="101">
        <v>0.04</v>
      </c>
      <c r="D174" s="101">
        <v>0.04</v>
      </c>
      <c r="E174" s="108"/>
      <c r="F174" s="108"/>
      <c r="G174" s="108"/>
      <c r="H174" s="95"/>
    </row>
    <row r="175" spans="1:8" x14ac:dyDescent="0.25">
      <c r="A175" s="125">
        <v>211700009</v>
      </c>
      <c r="B175" s="95" t="s">
        <v>616</v>
      </c>
      <c r="C175" s="101">
        <v>3049.51</v>
      </c>
      <c r="D175" s="101">
        <v>3049.51</v>
      </c>
      <c r="E175" s="108"/>
      <c r="F175" s="108"/>
      <c r="G175" s="108"/>
      <c r="H175" s="95"/>
    </row>
    <row r="176" spans="1:8" x14ac:dyDescent="0.25">
      <c r="A176" s="125">
        <v>211700102</v>
      </c>
      <c r="B176" s="95" t="s">
        <v>617</v>
      </c>
      <c r="C176" s="101">
        <v>344470.05</v>
      </c>
      <c r="D176" s="101">
        <v>344470.05</v>
      </c>
      <c r="E176" s="108"/>
      <c r="F176" s="108"/>
      <c r="G176" s="108"/>
      <c r="H176" s="95"/>
    </row>
    <row r="177" spans="1:8" x14ac:dyDescent="0.25">
      <c r="A177" s="125">
        <v>211700103</v>
      </c>
      <c r="B177" s="95" t="s">
        <v>618</v>
      </c>
      <c r="C177" s="101">
        <v>342902.34</v>
      </c>
      <c r="D177" s="101">
        <v>342902.34</v>
      </c>
      <c r="E177" s="108"/>
      <c r="F177" s="108"/>
      <c r="G177" s="108"/>
      <c r="H177" s="95"/>
    </row>
    <row r="178" spans="1:8" x14ac:dyDescent="0.25">
      <c r="A178" s="125">
        <v>211700104</v>
      </c>
      <c r="B178" s="95" t="s">
        <v>619</v>
      </c>
      <c r="C178" s="101">
        <v>746905.41</v>
      </c>
      <c r="D178" s="101">
        <v>746905.41</v>
      </c>
      <c r="E178" s="108"/>
      <c r="F178" s="108"/>
      <c r="G178" s="108"/>
      <c r="H178" s="95"/>
    </row>
    <row r="179" spans="1:8" x14ac:dyDescent="0.25">
      <c r="A179" s="125">
        <v>211700105</v>
      </c>
      <c r="B179" s="95" t="s">
        <v>620</v>
      </c>
      <c r="C179" s="101">
        <v>748159.19</v>
      </c>
      <c r="D179" s="101">
        <v>748159.19</v>
      </c>
      <c r="E179" s="108"/>
      <c r="F179" s="108"/>
      <c r="G179" s="108"/>
      <c r="H179" s="95"/>
    </row>
    <row r="180" spans="1:8" x14ac:dyDescent="0.25">
      <c r="A180" s="125">
        <v>211700106</v>
      </c>
      <c r="B180" s="95" t="s">
        <v>621</v>
      </c>
      <c r="C180" s="101">
        <v>153450.74</v>
      </c>
      <c r="D180" s="101">
        <v>153450.74</v>
      </c>
      <c r="E180" s="108"/>
      <c r="F180" s="108"/>
      <c r="G180" s="108"/>
      <c r="H180" s="95"/>
    </row>
    <row r="181" spans="1:8" x14ac:dyDescent="0.25">
      <c r="A181" s="125">
        <v>211700107</v>
      </c>
      <c r="B181" s="95" t="s">
        <v>622</v>
      </c>
      <c r="C181" s="101">
        <v>337975.53</v>
      </c>
      <c r="D181" s="101">
        <v>337975.53</v>
      </c>
      <c r="E181" s="108"/>
      <c r="F181" s="108"/>
      <c r="G181" s="108"/>
      <c r="H181" s="95"/>
    </row>
    <row r="182" spans="1:8" x14ac:dyDescent="0.25">
      <c r="A182" s="125">
        <v>211700108</v>
      </c>
      <c r="B182" s="95" t="s">
        <v>623</v>
      </c>
      <c r="C182" s="101">
        <v>12068.73</v>
      </c>
      <c r="D182" s="101">
        <v>12068.73</v>
      </c>
      <c r="E182" s="108"/>
      <c r="F182" s="108"/>
      <c r="G182" s="108"/>
      <c r="H182" s="95"/>
    </row>
    <row r="183" spans="1:8" x14ac:dyDescent="0.25">
      <c r="A183" s="125">
        <v>211700109</v>
      </c>
      <c r="B183" s="95" t="s">
        <v>624</v>
      </c>
      <c r="C183" s="101">
        <v>12068.73</v>
      </c>
      <c r="D183" s="101">
        <v>12068.73</v>
      </c>
      <c r="E183" s="108"/>
      <c r="F183" s="108"/>
      <c r="G183" s="108"/>
      <c r="H183" s="95"/>
    </row>
    <row r="184" spans="1:8" x14ac:dyDescent="0.25">
      <c r="A184" s="125">
        <v>211700110</v>
      </c>
      <c r="B184" s="95" t="s">
        <v>625</v>
      </c>
      <c r="C184" s="101">
        <v>37.19</v>
      </c>
      <c r="D184" s="101">
        <v>37.19</v>
      </c>
      <c r="E184" s="108"/>
      <c r="F184" s="108"/>
      <c r="G184" s="108"/>
      <c r="H184" s="95"/>
    </row>
    <row r="185" spans="1:8" x14ac:dyDescent="0.25">
      <c r="A185" s="125">
        <v>211700111</v>
      </c>
      <c r="B185" s="95" t="s">
        <v>626</v>
      </c>
      <c r="C185" s="101">
        <v>14146.02</v>
      </c>
      <c r="D185" s="101">
        <v>14146.02</v>
      </c>
      <c r="E185" s="108"/>
      <c r="F185" s="108"/>
      <c r="G185" s="108"/>
      <c r="H185" s="95"/>
    </row>
    <row r="186" spans="1:8" x14ac:dyDescent="0.25">
      <c r="A186" s="125">
        <v>211700112</v>
      </c>
      <c r="B186" s="95" t="s">
        <v>627</v>
      </c>
      <c r="C186" s="101">
        <v>2397.6999999999998</v>
      </c>
      <c r="D186" s="101">
        <v>2397.6999999999998</v>
      </c>
      <c r="E186" s="108"/>
      <c r="F186" s="108"/>
      <c r="G186" s="108"/>
      <c r="H186" s="95"/>
    </row>
    <row r="187" spans="1:8" x14ac:dyDescent="0.25">
      <c r="A187" s="125">
        <v>211700203</v>
      </c>
      <c r="B187" s="95" t="s">
        <v>628</v>
      </c>
      <c r="C187" s="101">
        <v>6889.23</v>
      </c>
      <c r="D187" s="101">
        <v>6889.23</v>
      </c>
      <c r="E187" s="108"/>
      <c r="F187" s="108"/>
      <c r="G187" s="108"/>
      <c r="H187" s="95"/>
    </row>
    <row r="188" spans="1:8" x14ac:dyDescent="0.25">
      <c r="A188" s="125">
        <v>211700206</v>
      </c>
      <c r="B188" s="95" t="s">
        <v>629</v>
      </c>
      <c r="C188" s="101">
        <v>809</v>
      </c>
      <c r="D188" s="101">
        <v>809</v>
      </c>
      <c r="E188" s="108"/>
      <c r="F188" s="108"/>
      <c r="G188" s="108"/>
      <c r="H188" s="95"/>
    </row>
    <row r="189" spans="1:8" x14ac:dyDescent="0.25">
      <c r="A189" s="125">
        <v>211700301</v>
      </c>
      <c r="B189" s="95" t="s">
        <v>630</v>
      </c>
      <c r="C189" s="101">
        <v>34.340000000000003</v>
      </c>
      <c r="D189" s="101">
        <v>34.340000000000003</v>
      </c>
      <c r="E189" s="108"/>
      <c r="F189" s="108"/>
      <c r="G189" s="108"/>
      <c r="H189" s="95"/>
    </row>
    <row r="190" spans="1:8" x14ac:dyDescent="0.25">
      <c r="A190" s="125">
        <v>211700302</v>
      </c>
      <c r="B190" s="95" t="s">
        <v>631</v>
      </c>
      <c r="C190" s="101">
        <v>9339.11</v>
      </c>
      <c r="D190" s="101">
        <v>9339.11</v>
      </c>
      <c r="E190" s="108"/>
      <c r="F190" s="108"/>
      <c r="G190" s="108"/>
      <c r="H190" s="95"/>
    </row>
    <row r="191" spans="1:8" x14ac:dyDescent="0.25">
      <c r="A191" s="125">
        <v>211700305</v>
      </c>
      <c r="B191" s="95" t="s">
        <v>632</v>
      </c>
      <c r="C191" s="101">
        <v>16774.77</v>
      </c>
      <c r="D191" s="101">
        <v>16774.77</v>
      </c>
      <c r="E191" s="108"/>
      <c r="F191" s="108"/>
      <c r="G191" s="108"/>
      <c r="H191" s="95"/>
    </row>
    <row r="192" spans="1:8" x14ac:dyDescent="0.25">
      <c r="A192" s="125">
        <v>211700306</v>
      </c>
      <c r="B192" s="95" t="s">
        <v>633</v>
      </c>
      <c r="C192" s="101">
        <v>14494.22</v>
      </c>
      <c r="D192" s="101">
        <v>14494.22</v>
      </c>
      <c r="E192" s="108"/>
      <c r="F192" s="108"/>
      <c r="G192" s="108"/>
      <c r="H192" s="95"/>
    </row>
    <row r="193" spans="1:8" x14ac:dyDescent="0.25">
      <c r="A193" s="125">
        <v>211700307</v>
      </c>
      <c r="B193" s="95" t="s">
        <v>634</v>
      </c>
      <c r="C193" s="101">
        <v>147684.69</v>
      </c>
      <c r="D193" s="101">
        <v>147684.69</v>
      </c>
      <c r="E193" s="108"/>
      <c r="F193" s="108"/>
      <c r="G193" s="108"/>
      <c r="H193" s="95"/>
    </row>
    <row r="194" spans="1:8" x14ac:dyDescent="0.25">
      <c r="A194" s="125">
        <v>211700308</v>
      </c>
      <c r="B194" s="95" t="s">
        <v>635</v>
      </c>
      <c r="C194" s="101">
        <v>179100.66</v>
      </c>
      <c r="D194" s="101">
        <v>179100.66</v>
      </c>
      <c r="E194" s="108"/>
      <c r="F194" s="108"/>
      <c r="G194" s="108"/>
      <c r="H194" s="95"/>
    </row>
    <row r="195" spans="1:8" x14ac:dyDescent="0.25">
      <c r="A195" s="125">
        <v>211700401</v>
      </c>
      <c r="B195" s="95" t="s">
        <v>636</v>
      </c>
      <c r="C195" s="101">
        <v>24547</v>
      </c>
      <c r="D195" s="101">
        <v>24547</v>
      </c>
      <c r="E195" s="108"/>
      <c r="F195" s="108"/>
      <c r="G195" s="108"/>
      <c r="H195" s="95"/>
    </row>
    <row r="196" spans="1:8" x14ac:dyDescent="0.25">
      <c r="A196" s="125">
        <v>211700402</v>
      </c>
      <c r="B196" s="95" t="s">
        <v>637</v>
      </c>
      <c r="C196" s="101">
        <v>24631</v>
      </c>
      <c r="D196" s="101">
        <v>24631</v>
      </c>
      <c r="E196" s="108"/>
      <c r="F196" s="108"/>
      <c r="G196" s="108"/>
      <c r="H196" s="95"/>
    </row>
    <row r="197" spans="1:8" x14ac:dyDescent="0.25">
      <c r="A197" s="125">
        <v>211700403</v>
      </c>
      <c r="B197" s="103" t="s">
        <v>638</v>
      </c>
      <c r="C197" s="101">
        <v>24529</v>
      </c>
      <c r="D197" s="101">
        <v>24529</v>
      </c>
      <c r="E197" s="108"/>
      <c r="F197" s="108"/>
      <c r="G197" s="108"/>
      <c r="H197" s="95"/>
    </row>
    <row r="198" spans="1:8" x14ac:dyDescent="0.25">
      <c r="A198" s="125">
        <v>211700404</v>
      </c>
      <c r="B198" s="103" t="s">
        <v>639</v>
      </c>
      <c r="C198" s="101">
        <v>24683</v>
      </c>
      <c r="D198" s="101">
        <v>24683</v>
      </c>
      <c r="E198" s="108"/>
      <c r="F198" s="108"/>
      <c r="G198" s="108"/>
      <c r="H198" s="95"/>
    </row>
    <row r="199" spans="1:8" x14ac:dyDescent="0.25">
      <c r="A199" s="125">
        <v>2118</v>
      </c>
      <c r="B199" s="95" t="s">
        <v>164</v>
      </c>
      <c r="C199" s="119">
        <v>0</v>
      </c>
      <c r="D199" s="119">
        <f t="shared" si="1"/>
        <v>0</v>
      </c>
      <c r="E199" s="119">
        <v>0</v>
      </c>
      <c r="F199" s="119">
        <v>0</v>
      </c>
      <c r="G199" s="119">
        <v>0</v>
      </c>
      <c r="H199" s="95"/>
    </row>
    <row r="200" spans="1:8" x14ac:dyDescent="0.25">
      <c r="A200" s="123">
        <v>2119</v>
      </c>
      <c r="B200" s="96" t="s">
        <v>165</v>
      </c>
      <c r="C200" s="108">
        <v>3783413.21</v>
      </c>
      <c r="D200" s="108">
        <f t="shared" si="1"/>
        <v>3783413.21</v>
      </c>
      <c r="E200" s="108">
        <v>0</v>
      </c>
      <c r="F200" s="108">
        <v>0</v>
      </c>
      <c r="G200" s="108">
        <v>0</v>
      </c>
      <c r="H200" s="95"/>
    </row>
    <row r="201" spans="1:8" x14ac:dyDescent="0.25">
      <c r="A201" s="125" t="s">
        <v>642</v>
      </c>
      <c r="B201" s="95" t="s">
        <v>621</v>
      </c>
      <c r="C201" s="101">
        <v>508087.65</v>
      </c>
      <c r="D201" s="101">
        <v>508087.65</v>
      </c>
      <c r="E201" s="108"/>
      <c r="F201" s="108"/>
      <c r="G201" s="108"/>
      <c r="H201" s="95"/>
    </row>
    <row r="202" spans="1:8" x14ac:dyDescent="0.25">
      <c r="A202" s="125" t="s">
        <v>643</v>
      </c>
      <c r="B202" s="95" t="s">
        <v>622</v>
      </c>
      <c r="C202" s="101">
        <v>155836.17000000001</v>
      </c>
      <c r="D202" s="101">
        <v>155836.17000000001</v>
      </c>
      <c r="E202" s="108"/>
      <c r="F202" s="108"/>
      <c r="G202" s="108"/>
      <c r="H202" s="95"/>
    </row>
    <row r="203" spans="1:8" x14ac:dyDescent="0.25">
      <c r="A203" s="125" t="s">
        <v>644</v>
      </c>
      <c r="B203" s="95" t="s">
        <v>645</v>
      </c>
      <c r="C203" s="101">
        <v>287915.87</v>
      </c>
      <c r="D203" s="101">
        <v>287915.87</v>
      </c>
      <c r="E203" s="108"/>
      <c r="F203" s="108"/>
      <c r="G203" s="108"/>
      <c r="H203" s="95"/>
    </row>
    <row r="204" spans="1:8" x14ac:dyDescent="0.25">
      <c r="A204" s="125" t="s">
        <v>646</v>
      </c>
      <c r="B204" s="95" t="s">
        <v>647</v>
      </c>
      <c r="C204" s="101">
        <v>509.96</v>
      </c>
      <c r="D204" s="101">
        <v>509.96</v>
      </c>
      <c r="E204" s="108"/>
      <c r="F204" s="108"/>
      <c r="G204" s="108"/>
      <c r="H204" s="95"/>
    </row>
    <row r="205" spans="1:8" x14ac:dyDescent="0.25">
      <c r="A205" s="125" t="s">
        <v>648</v>
      </c>
      <c r="B205" s="95" t="s">
        <v>649</v>
      </c>
      <c r="C205" s="101">
        <v>4806.08</v>
      </c>
      <c r="D205" s="101">
        <v>4806.08</v>
      </c>
      <c r="E205" s="108"/>
      <c r="F205" s="108"/>
      <c r="G205" s="108"/>
      <c r="H205" s="95"/>
    </row>
    <row r="206" spans="1:8" x14ac:dyDescent="0.25">
      <c r="A206" s="125" t="s">
        <v>650</v>
      </c>
      <c r="B206" s="95" t="s">
        <v>651</v>
      </c>
      <c r="C206" s="101">
        <v>31284</v>
      </c>
      <c r="D206" s="101">
        <v>31284</v>
      </c>
      <c r="E206" s="108"/>
      <c r="F206" s="108"/>
      <c r="G206" s="108"/>
      <c r="H206" s="95"/>
    </row>
    <row r="207" spans="1:8" x14ac:dyDescent="0.25">
      <c r="A207" s="125">
        <v>211900002</v>
      </c>
      <c r="B207" s="95" t="s">
        <v>640</v>
      </c>
      <c r="C207" s="101">
        <v>2761849.78</v>
      </c>
      <c r="D207" s="101">
        <v>2761849.78</v>
      </c>
      <c r="E207" s="108"/>
      <c r="F207" s="108"/>
      <c r="G207" s="108"/>
      <c r="H207" s="95"/>
    </row>
    <row r="208" spans="1:8" x14ac:dyDescent="0.25">
      <c r="A208" s="125">
        <v>211900003</v>
      </c>
      <c r="B208" s="95" t="s">
        <v>641</v>
      </c>
      <c r="C208" s="101">
        <v>33123.699999999997</v>
      </c>
      <c r="D208" s="101">
        <v>33123.699999999997</v>
      </c>
      <c r="E208" s="108"/>
      <c r="F208" s="108"/>
      <c r="G208" s="108"/>
      <c r="H208" s="95"/>
    </row>
    <row r="209" spans="1:8" x14ac:dyDescent="0.25">
      <c r="A209" s="125">
        <v>2120</v>
      </c>
      <c r="B209" s="95" t="s">
        <v>166</v>
      </c>
      <c r="C209" s="119">
        <f>SUM(C210:C212)</f>
        <v>0</v>
      </c>
      <c r="D209" s="119">
        <f t="shared" ref="D209:G209" si="2">SUM(D210:D212)</f>
        <v>0</v>
      </c>
      <c r="E209" s="119">
        <f t="shared" si="2"/>
        <v>0</v>
      </c>
      <c r="F209" s="119">
        <f t="shared" si="2"/>
        <v>0</v>
      </c>
      <c r="G209" s="119">
        <f t="shared" si="2"/>
        <v>0</v>
      </c>
      <c r="H209" s="95"/>
    </row>
    <row r="210" spans="1:8" x14ac:dyDescent="0.25">
      <c r="A210" s="125">
        <v>2121</v>
      </c>
      <c r="B210" s="95" t="s">
        <v>167</v>
      </c>
      <c r="C210" s="119">
        <v>0</v>
      </c>
      <c r="D210" s="119">
        <f>C210</f>
        <v>0</v>
      </c>
      <c r="E210" s="119">
        <v>0</v>
      </c>
      <c r="F210" s="119">
        <v>0</v>
      </c>
      <c r="G210" s="119">
        <v>0</v>
      </c>
      <c r="H210" s="95"/>
    </row>
    <row r="211" spans="1:8" x14ac:dyDescent="0.25">
      <c r="A211" s="125">
        <v>2122</v>
      </c>
      <c r="B211" s="95" t="s">
        <v>168</v>
      </c>
      <c r="C211" s="119">
        <v>0</v>
      </c>
      <c r="D211" s="119">
        <f t="shared" ref="D211:D212" si="3">C211</f>
        <v>0</v>
      </c>
      <c r="E211" s="119">
        <v>0</v>
      </c>
      <c r="F211" s="119">
        <v>0</v>
      </c>
      <c r="G211" s="119">
        <v>0</v>
      </c>
      <c r="H211" s="95"/>
    </row>
    <row r="212" spans="1:8" x14ac:dyDescent="0.25">
      <c r="A212" s="125">
        <v>2129</v>
      </c>
      <c r="B212" s="95" t="s">
        <v>169</v>
      </c>
      <c r="C212" s="119">
        <v>0</v>
      </c>
      <c r="D212" s="119">
        <f t="shared" si="3"/>
        <v>0</v>
      </c>
      <c r="E212" s="119">
        <v>0</v>
      </c>
      <c r="F212" s="119">
        <v>0</v>
      </c>
      <c r="G212" s="119">
        <v>0</v>
      </c>
      <c r="H212" s="95"/>
    </row>
    <row r="214" spans="1:8" x14ac:dyDescent="0.25">
      <c r="A214" s="105" t="s">
        <v>71</v>
      </c>
      <c r="B214" s="105"/>
      <c r="C214" s="105"/>
      <c r="D214" s="105"/>
      <c r="E214" s="105"/>
      <c r="F214" s="105"/>
      <c r="G214" s="105"/>
      <c r="H214" s="105"/>
    </row>
    <row r="215" spans="1:8" x14ac:dyDescent="0.25">
      <c r="A215" s="132" t="s">
        <v>51</v>
      </c>
      <c r="B215" s="132" t="s">
        <v>48</v>
      </c>
      <c r="C215" s="132" t="s">
        <v>49</v>
      </c>
      <c r="D215" s="132" t="s">
        <v>52</v>
      </c>
      <c r="E215" s="132" t="s">
        <v>92</v>
      </c>
      <c r="F215" s="132"/>
      <c r="G215" s="132"/>
      <c r="H215" s="132"/>
    </row>
    <row r="216" spans="1:8" x14ac:dyDescent="0.25">
      <c r="A216" s="125">
        <v>2160</v>
      </c>
      <c r="B216" s="95" t="s">
        <v>170</v>
      </c>
      <c r="C216" s="119">
        <f>SUM(C217:C222)</f>
        <v>0</v>
      </c>
      <c r="D216" s="95"/>
      <c r="E216" s="95"/>
      <c r="F216" s="95"/>
      <c r="G216" s="95"/>
      <c r="H216" s="95"/>
    </row>
    <row r="217" spans="1:8" x14ac:dyDescent="0.25">
      <c r="A217" s="125">
        <v>2161</v>
      </c>
      <c r="B217" s="95" t="s">
        <v>171</v>
      </c>
      <c r="C217" s="119">
        <v>0</v>
      </c>
      <c r="D217" s="95"/>
      <c r="E217" s="95"/>
      <c r="F217" s="95"/>
      <c r="G217" s="95"/>
      <c r="H217" s="95"/>
    </row>
    <row r="218" spans="1:8" x14ac:dyDescent="0.25">
      <c r="A218" s="125">
        <v>2162</v>
      </c>
      <c r="B218" s="95" t="s">
        <v>172</v>
      </c>
      <c r="C218" s="119">
        <v>0</v>
      </c>
      <c r="D218" s="95"/>
      <c r="E218" s="95"/>
      <c r="F218" s="95"/>
      <c r="G218" s="95"/>
      <c r="H218" s="95"/>
    </row>
    <row r="219" spans="1:8" x14ac:dyDescent="0.25">
      <c r="A219" s="125">
        <v>2163</v>
      </c>
      <c r="B219" s="95" t="s">
        <v>173</v>
      </c>
      <c r="C219" s="119">
        <v>0</v>
      </c>
      <c r="D219" s="95"/>
      <c r="E219" s="95"/>
      <c r="F219" s="95"/>
      <c r="G219" s="95"/>
      <c r="H219" s="95"/>
    </row>
    <row r="220" spans="1:8" x14ac:dyDescent="0.25">
      <c r="A220" s="125">
        <v>2164</v>
      </c>
      <c r="B220" s="95" t="s">
        <v>174</v>
      </c>
      <c r="C220" s="119">
        <v>0</v>
      </c>
      <c r="D220" s="95"/>
      <c r="E220" s="95"/>
      <c r="F220" s="95"/>
      <c r="G220" s="95"/>
      <c r="H220" s="95"/>
    </row>
    <row r="221" spans="1:8" x14ac:dyDescent="0.25">
      <c r="A221" s="125">
        <v>2165</v>
      </c>
      <c r="B221" s="95" t="s">
        <v>175</v>
      </c>
      <c r="C221" s="119">
        <v>0</v>
      </c>
      <c r="D221" s="95"/>
      <c r="E221" s="95"/>
      <c r="F221" s="95"/>
      <c r="G221" s="95"/>
      <c r="H221" s="95"/>
    </row>
    <row r="222" spans="1:8" x14ac:dyDescent="0.25">
      <c r="A222" s="125">
        <v>2166</v>
      </c>
      <c r="B222" s="95" t="s">
        <v>176</v>
      </c>
      <c r="C222" s="119">
        <v>0</v>
      </c>
      <c r="D222" s="95"/>
      <c r="E222" s="95"/>
      <c r="F222" s="95"/>
      <c r="G222" s="95"/>
      <c r="H222" s="95"/>
    </row>
    <row r="223" spans="1:8" x14ac:dyDescent="0.25">
      <c r="A223" s="125">
        <v>2250</v>
      </c>
      <c r="B223" s="95" t="s">
        <v>177</v>
      </c>
      <c r="C223" s="119">
        <f>SUM(C224:C229)</f>
        <v>0</v>
      </c>
      <c r="D223" s="95"/>
      <c r="E223" s="95"/>
      <c r="F223" s="95"/>
      <c r="G223" s="95"/>
      <c r="H223" s="95"/>
    </row>
    <row r="224" spans="1:8" x14ac:dyDescent="0.25">
      <c r="A224" s="125">
        <v>2251</v>
      </c>
      <c r="B224" s="95" t="s">
        <v>178</v>
      </c>
      <c r="C224" s="119">
        <v>0</v>
      </c>
      <c r="D224" s="95"/>
      <c r="E224" s="95"/>
      <c r="F224" s="95"/>
      <c r="G224" s="95"/>
      <c r="H224" s="95"/>
    </row>
    <row r="225" spans="1:8" x14ac:dyDescent="0.25">
      <c r="A225" s="125">
        <v>2252</v>
      </c>
      <c r="B225" s="95" t="s">
        <v>179</v>
      </c>
      <c r="C225" s="119">
        <v>0</v>
      </c>
      <c r="D225" s="95"/>
      <c r="E225" s="95"/>
      <c r="F225" s="95"/>
      <c r="G225" s="95"/>
      <c r="H225" s="95"/>
    </row>
    <row r="226" spans="1:8" x14ac:dyDescent="0.25">
      <c r="A226" s="125">
        <v>2253</v>
      </c>
      <c r="B226" s="95" t="s">
        <v>180</v>
      </c>
      <c r="C226" s="119">
        <v>0</v>
      </c>
      <c r="D226" s="95"/>
      <c r="E226" s="95"/>
      <c r="F226" s="95"/>
      <c r="G226" s="95"/>
      <c r="H226" s="95"/>
    </row>
    <row r="227" spans="1:8" x14ac:dyDescent="0.25">
      <c r="A227" s="125">
        <v>2254</v>
      </c>
      <c r="B227" s="95" t="s">
        <v>181</v>
      </c>
      <c r="C227" s="119">
        <v>0</v>
      </c>
      <c r="D227" s="95"/>
      <c r="E227" s="95"/>
      <c r="F227" s="95"/>
      <c r="G227" s="95"/>
      <c r="H227" s="95"/>
    </row>
    <row r="228" spans="1:8" x14ac:dyDescent="0.25">
      <c r="A228" s="125">
        <v>2255</v>
      </c>
      <c r="B228" s="95" t="s">
        <v>182</v>
      </c>
      <c r="C228" s="119">
        <v>0</v>
      </c>
      <c r="D228" s="95"/>
      <c r="E228" s="95"/>
      <c r="F228" s="95"/>
      <c r="G228" s="95"/>
      <c r="H228" s="95"/>
    </row>
    <row r="229" spans="1:8" x14ac:dyDescent="0.25">
      <c r="A229" s="125">
        <v>2256</v>
      </c>
      <c r="B229" s="95" t="s">
        <v>183</v>
      </c>
      <c r="C229" s="119">
        <v>0</v>
      </c>
      <c r="D229" s="95"/>
      <c r="E229" s="95"/>
      <c r="F229" s="95"/>
      <c r="G229" s="95"/>
      <c r="H229" s="95"/>
    </row>
    <row r="231" spans="1:8" x14ac:dyDescent="0.25">
      <c r="A231" s="105" t="s">
        <v>72</v>
      </c>
      <c r="B231" s="105"/>
      <c r="C231" s="105"/>
      <c r="D231" s="105"/>
      <c r="E231" s="105"/>
      <c r="F231" s="105"/>
      <c r="G231" s="105"/>
      <c r="H231" s="105"/>
    </row>
    <row r="232" spans="1:8" x14ac:dyDescent="0.25">
      <c r="A232" s="98" t="s">
        <v>51</v>
      </c>
      <c r="B232" s="98" t="s">
        <v>48</v>
      </c>
      <c r="C232" s="98" t="s">
        <v>49</v>
      </c>
      <c r="D232" s="98" t="s">
        <v>52</v>
      </c>
      <c r="E232" s="98" t="s">
        <v>92</v>
      </c>
      <c r="F232" s="98"/>
      <c r="G232" s="98"/>
      <c r="H232" s="98"/>
    </row>
    <row r="233" spans="1:8" x14ac:dyDescent="0.25">
      <c r="A233" s="125">
        <v>2159</v>
      </c>
      <c r="B233" s="95" t="s">
        <v>184</v>
      </c>
      <c r="C233" s="119">
        <v>0</v>
      </c>
      <c r="D233" s="95"/>
      <c r="E233" s="95"/>
      <c r="F233" s="95"/>
      <c r="G233" s="95"/>
      <c r="H233" s="95"/>
    </row>
    <row r="234" spans="1:8" x14ac:dyDescent="0.25">
      <c r="A234" s="125">
        <v>2199</v>
      </c>
      <c r="B234" s="95" t="s">
        <v>185</v>
      </c>
      <c r="C234" s="119">
        <v>0</v>
      </c>
      <c r="D234" s="95"/>
      <c r="E234" s="95"/>
      <c r="F234" s="95"/>
      <c r="G234" s="95"/>
      <c r="H234" s="95"/>
    </row>
    <row r="235" spans="1:8" x14ac:dyDescent="0.25">
      <c r="A235" s="125">
        <v>2240</v>
      </c>
      <c r="B235" s="95" t="s">
        <v>186</v>
      </c>
      <c r="C235" s="119">
        <f>SUM(C236:C238)</f>
        <v>0</v>
      </c>
      <c r="D235" s="95"/>
      <c r="E235" s="95"/>
      <c r="F235" s="95"/>
      <c r="G235" s="95"/>
      <c r="H235" s="95"/>
    </row>
    <row r="236" spans="1:8" x14ac:dyDescent="0.25">
      <c r="A236" s="125">
        <v>2241</v>
      </c>
      <c r="B236" s="95" t="s">
        <v>187</v>
      </c>
      <c r="C236" s="119">
        <v>0</v>
      </c>
      <c r="D236" s="95"/>
      <c r="E236" s="95"/>
      <c r="F236" s="95"/>
      <c r="G236" s="95"/>
      <c r="H236" s="95"/>
    </row>
    <row r="237" spans="1:8" x14ac:dyDescent="0.25">
      <c r="A237" s="125">
        <v>2242</v>
      </c>
      <c r="B237" s="95" t="s">
        <v>188</v>
      </c>
      <c r="C237" s="119">
        <v>0</v>
      </c>
      <c r="D237" s="95"/>
      <c r="E237" s="95"/>
      <c r="F237" s="95"/>
      <c r="G237" s="95"/>
      <c r="H237" s="95"/>
    </row>
    <row r="238" spans="1:8" x14ac:dyDescent="0.25">
      <c r="A238" s="125">
        <v>2249</v>
      </c>
      <c r="B238" s="95" t="s">
        <v>189</v>
      </c>
      <c r="C238" s="119">
        <v>0</v>
      </c>
      <c r="D238" s="95"/>
      <c r="E238" s="95"/>
      <c r="F238" s="95"/>
      <c r="G238" s="95"/>
      <c r="H238" s="95"/>
    </row>
    <row r="240" spans="1:8" x14ac:dyDescent="0.25">
      <c r="B240" s="128" t="s">
        <v>494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F73:H73"/>
  </mergeCells>
  <pageMargins left="0.35433070866141736" right="0.31496062992125984" top="0.55118110236220474" bottom="0.6692913385826772" header="0.31496062992125984" footer="0.35433070866141736"/>
  <pageSetup fitToHeight="5" orientation="landscape" r:id="rId1"/>
  <headerFooter>
    <oddFooter>&amp;R&amp;8&amp;P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2"/>
  <sheetViews>
    <sheetView topLeftCell="A205" zoomScaleNormal="100" workbookViewId="0">
      <selection activeCell="D7" sqref="D7"/>
    </sheetView>
  </sheetViews>
  <sheetFormatPr baseColWidth="10" defaultColWidth="9.140625" defaultRowHeight="11.25" x14ac:dyDescent="0.2"/>
  <cols>
    <col min="1" max="1" width="10" style="16" customWidth="1"/>
    <col min="2" max="2" width="75.7109375" style="16" customWidth="1"/>
    <col min="3" max="3" width="14.140625" style="16" customWidth="1"/>
    <col min="4" max="4" width="14" style="16" customWidth="1"/>
    <col min="5" max="5" width="11.85546875" style="16" bestFit="1" customWidth="1"/>
    <col min="6" max="16384" width="9.140625" style="16"/>
  </cols>
  <sheetData>
    <row r="1" spans="1:5" s="18" customFormat="1" ht="18.95" customHeight="1" x14ac:dyDescent="0.25">
      <c r="A1" s="138" t="s">
        <v>519</v>
      </c>
      <c r="B1" s="138"/>
      <c r="C1" s="138"/>
      <c r="D1" s="10" t="s">
        <v>476</v>
      </c>
      <c r="E1" s="17">
        <v>2022</v>
      </c>
    </row>
    <row r="2" spans="1:5" s="12" customFormat="1" ht="18.95" customHeight="1" x14ac:dyDescent="0.25">
      <c r="A2" s="138" t="s">
        <v>481</v>
      </c>
      <c r="B2" s="138"/>
      <c r="C2" s="138"/>
      <c r="D2" s="10" t="s">
        <v>477</v>
      </c>
      <c r="E2" s="17" t="s">
        <v>479</v>
      </c>
    </row>
    <row r="3" spans="1:5" s="12" customFormat="1" ht="18.95" customHeight="1" x14ac:dyDescent="0.25">
      <c r="A3" s="138" t="s">
        <v>520</v>
      </c>
      <c r="B3" s="138"/>
      <c r="C3" s="138"/>
      <c r="D3" s="10" t="s">
        <v>478</v>
      </c>
      <c r="E3" s="17">
        <v>1</v>
      </c>
    </row>
    <row r="4" spans="1:5" x14ac:dyDescent="0.2">
      <c r="A4" s="14" t="s">
        <v>81</v>
      </c>
      <c r="B4" s="15"/>
      <c r="C4" s="15"/>
      <c r="D4" s="15"/>
      <c r="E4" s="15"/>
    </row>
    <row r="6" spans="1:5" x14ac:dyDescent="0.2">
      <c r="A6" s="87" t="s">
        <v>451</v>
      </c>
      <c r="B6" s="35"/>
      <c r="C6" s="35"/>
      <c r="D6" s="35"/>
      <c r="E6" s="35"/>
    </row>
    <row r="7" spans="1:5" x14ac:dyDescent="0.2">
      <c r="A7" s="36" t="s">
        <v>51</v>
      </c>
      <c r="B7" s="36" t="s">
        <v>48</v>
      </c>
      <c r="C7" s="36" t="s">
        <v>49</v>
      </c>
      <c r="D7" s="36" t="s">
        <v>190</v>
      </c>
      <c r="E7" s="36"/>
    </row>
    <row r="8" spans="1:5" x14ac:dyDescent="0.2">
      <c r="A8" s="134">
        <v>4100</v>
      </c>
      <c r="B8" s="113" t="s">
        <v>191</v>
      </c>
      <c r="C8" s="135">
        <f>SUM(C9+C19+C25+C28+C34+C37+C46)</f>
        <v>58967316.82</v>
      </c>
      <c r="D8" s="100"/>
      <c r="E8" s="112"/>
    </row>
    <row r="9" spans="1:5" x14ac:dyDescent="0.2">
      <c r="A9" s="134">
        <v>4110</v>
      </c>
      <c r="B9" s="113" t="s">
        <v>192</v>
      </c>
      <c r="C9" s="135">
        <f>SUM(C10:C18)</f>
        <v>0</v>
      </c>
      <c r="D9" s="100"/>
      <c r="E9" s="112"/>
    </row>
    <row r="10" spans="1:5" x14ac:dyDescent="0.2">
      <c r="A10" s="134">
        <v>4111</v>
      </c>
      <c r="B10" s="113" t="s">
        <v>193</v>
      </c>
      <c r="C10" s="135">
        <v>0</v>
      </c>
      <c r="D10" s="100"/>
      <c r="E10" s="112"/>
    </row>
    <row r="11" spans="1:5" x14ac:dyDescent="0.2">
      <c r="A11" s="134">
        <v>4112</v>
      </c>
      <c r="B11" s="113" t="s">
        <v>194</v>
      </c>
      <c r="C11" s="135">
        <v>0</v>
      </c>
      <c r="D11" s="100"/>
      <c r="E11" s="112"/>
    </row>
    <row r="12" spans="1:5" x14ac:dyDescent="0.2">
      <c r="A12" s="134">
        <v>4113</v>
      </c>
      <c r="B12" s="113" t="s">
        <v>195</v>
      </c>
      <c r="C12" s="135">
        <v>0</v>
      </c>
      <c r="D12" s="100"/>
      <c r="E12" s="112"/>
    </row>
    <row r="13" spans="1:5" x14ac:dyDescent="0.2">
      <c r="A13" s="134">
        <v>4114</v>
      </c>
      <c r="B13" s="113" t="s">
        <v>196</v>
      </c>
      <c r="C13" s="135">
        <v>0</v>
      </c>
      <c r="D13" s="100"/>
      <c r="E13" s="112"/>
    </row>
    <row r="14" spans="1:5" x14ac:dyDescent="0.2">
      <c r="A14" s="134">
        <v>4115</v>
      </c>
      <c r="B14" s="113" t="s">
        <v>197</v>
      </c>
      <c r="C14" s="135">
        <v>0</v>
      </c>
      <c r="D14" s="100"/>
      <c r="E14" s="112"/>
    </row>
    <row r="15" spans="1:5" x14ac:dyDescent="0.2">
      <c r="A15" s="134">
        <v>4116</v>
      </c>
      <c r="B15" s="113" t="s">
        <v>198</v>
      </c>
      <c r="C15" s="135">
        <v>0</v>
      </c>
      <c r="D15" s="100"/>
      <c r="E15" s="112"/>
    </row>
    <row r="16" spans="1:5" x14ac:dyDescent="0.2">
      <c r="A16" s="134">
        <v>4117</v>
      </c>
      <c r="B16" s="113" t="s">
        <v>199</v>
      </c>
      <c r="C16" s="135">
        <v>0</v>
      </c>
      <c r="D16" s="100"/>
      <c r="E16" s="112"/>
    </row>
    <row r="17" spans="1:5" ht="22.5" x14ac:dyDescent="0.2">
      <c r="A17" s="134">
        <v>4118</v>
      </c>
      <c r="B17" s="97" t="s">
        <v>376</v>
      </c>
      <c r="C17" s="135">
        <v>0</v>
      </c>
      <c r="D17" s="100"/>
      <c r="E17" s="112"/>
    </row>
    <row r="18" spans="1:5" x14ac:dyDescent="0.2">
      <c r="A18" s="134">
        <v>4119</v>
      </c>
      <c r="B18" s="113" t="s">
        <v>200</v>
      </c>
      <c r="C18" s="135">
        <v>0</v>
      </c>
      <c r="D18" s="100"/>
      <c r="E18" s="112"/>
    </row>
    <row r="19" spans="1:5" x14ac:dyDescent="0.2">
      <c r="A19" s="134">
        <v>4120</v>
      </c>
      <c r="B19" s="113" t="s">
        <v>201</v>
      </c>
      <c r="C19" s="135">
        <f>SUM(C20:C24)</f>
        <v>0</v>
      </c>
      <c r="D19" s="100"/>
      <c r="E19" s="112"/>
    </row>
    <row r="20" spans="1:5" x14ac:dyDescent="0.2">
      <c r="A20" s="134">
        <v>4121</v>
      </c>
      <c r="B20" s="113" t="s">
        <v>202</v>
      </c>
      <c r="C20" s="135">
        <v>0</v>
      </c>
      <c r="D20" s="100"/>
      <c r="E20" s="112"/>
    </row>
    <row r="21" spans="1:5" x14ac:dyDescent="0.2">
      <c r="A21" s="134">
        <v>4122</v>
      </c>
      <c r="B21" s="113" t="s">
        <v>377</v>
      </c>
      <c r="C21" s="135">
        <v>0</v>
      </c>
      <c r="D21" s="100"/>
      <c r="E21" s="112"/>
    </row>
    <row r="22" spans="1:5" x14ac:dyDescent="0.2">
      <c r="A22" s="134">
        <v>4123</v>
      </c>
      <c r="B22" s="113" t="s">
        <v>203</v>
      </c>
      <c r="C22" s="135">
        <v>0</v>
      </c>
      <c r="D22" s="100"/>
      <c r="E22" s="112"/>
    </row>
    <row r="23" spans="1:5" x14ac:dyDescent="0.2">
      <c r="A23" s="134">
        <v>4124</v>
      </c>
      <c r="B23" s="113" t="s">
        <v>204</v>
      </c>
      <c r="C23" s="135">
        <v>0</v>
      </c>
      <c r="D23" s="100"/>
      <c r="E23" s="112"/>
    </row>
    <row r="24" spans="1:5" x14ac:dyDescent="0.2">
      <c r="A24" s="134">
        <v>4129</v>
      </c>
      <c r="B24" s="113" t="s">
        <v>205</v>
      </c>
      <c r="C24" s="135">
        <v>0</v>
      </c>
      <c r="D24" s="100"/>
      <c r="E24" s="112"/>
    </row>
    <row r="25" spans="1:5" x14ac:dyDescent="0.2">
      <c r="A25" s="134">
        <v>4130</v>
      </c>
      <c r="B25" s="113" t="s">
        <v>206</v>
      </c>
      <c r="C25" s="135">
        <f>SUM(C26:C27)</f>
        <v>0</v>
      </c>
      <c r="D25" s="100"/>
      <c r="E25" s="112"/>
    </row>
    <row r="26" spans="1:5" x14ac:dyDescent="0.2">
      <c r="A26" s="134">
        <v>4131</v>
      </c>
      <c r="B26" s="113" t="s">
        <v>207</v>
      </c>
      <c r="C26" s="135">
        <v>0</v>
      </c>
      <c r="D26" s="100"/>
      <c r="E26" s="112"/>
    </row>
    <row r="27" spans="1:5" ht="22.5" x14ac:dyDescent="0.2">
      <c r="A27" s="134">
        <v>4132</v>
      </c>
      <c r="B27" s="97" t="s">
        <v>378</v>
      </c>
      <c r="C27" s="135">
        <v>0</v>
      </c>
      <c r="D27" s="100"/>
      <c r="E27" s="112"/>
    </row>
    <row r="28" spans="1:5" x14ac:dyDescent="0.2">
      <c r="A28" s="134">
        <v>4140</v>
      </c>
      <c r="B28" s="113" t="s">
        <v>208</v>
      </c>
      <c r="C28" s="135">
        <f>SUM(C29:C33)</f>
        <v>0</v>
      </c>
      <c r="D28" s="100"/>
      <c r="E28" s="112"/>
    </row>
    <row r="29" spans="1:5" x14ac:dyDescent="0.2">
      <c r="A29" s="134">
        <v>4141</v>
      </c>
      <c r="B29" s="113" t="s">
        <v>209</v>
      </c>
      <c r="C29" s="135">
        <v>0</v>
      </c>
      <c r="D29" s="100"/>
      <c r="E29" s="112"/>
    </row>
    <row r="30" spans="1:5" x14ac:dyDescent="0.2">
      <c r="A30" s="134">
        <v>4143</v>
      </c>
      <c r="B30" s="113" t="s">
        <v>210</v>
      </c>
      <c r="C30" s="135">
        <v>0</v>
      </c>
      <c r="D30" s="100"/>
      <c r="E30" s="112"/>
    </row>
    <row r="31" spans="1:5" x14ac:dyDescent="0.2">
      <c r="A31" s="134">
        <v>4144</v>
      </c>
      <c r="B31" s="113" t="s">
        <v>211</v>
      </c>
      <c r="C31" s="135">
        <v>0</v>
      </c>
      <c r="D31" s="100"/>
      <c r="E31" s="112"/>
    </row>
    <row r="32" spans="1:5" ht="22.5" x14ac:dyDescent="0.2">
      <c r="A32" s="134">
        <v>4145</v>
      </c>
      <c r="B32" s="97" t="s">
        <v>379</v>
      </c>
      <c r="C32" s="135">
        <v>0</v>
      </c>
      <c r="D32" s="100"/>
      <c r="E32" s="112"/>
    </row>
    <row r="33" spans="1:5" x14ac:dyDescent="0.2">
      <c r="A33" s="134">
        <v>4149</v>
      </c>
      <c r="B33" s="113" t="s">
        <v>212</v>
      </c>
      <c r="C33" s="135">
        <v>0</v>
      </c>
      <c r="D33" s="100"/>
      <c r="E33" s="112"/>
    </row>
    <row r="34" spans="1:5" x14ac:dyDescent="0.2">
      <c r="A34" s="134">
        <v>4150</v>
      </c>
      <c r="B34" s="113" t="s">
        <v>380</v>
      </c>
      <c r="C34" s="135">
        <f>SUM(C35:C36)</f>
        <v>2362194.0499999998</v>
      </c>
      <c r="D34" s="100"/>
      <c r="E34" s="112"/>
    </row>
    <row r="35" spans="1:5" x14ac:dyDescent="0.2">
      <c r="A35" s="134">
        <v>4151</v>
      </c>
      <c r="B35" s="113" t="s">
        <v>380</v>
      </c>
      <c r="C35" s="135">
        <v>2362194.0499999998</v>
      </c>
      <c r="D35" s="100"/>
      <c r="E35" s="112"/>
    </row>
    <row r="36" spans="1:5" ht="22.5" x14ac:dyDescent="0.2">
      <c r="A36" s="134">
        <v>4154</v>
      </c>
      <c r="B36" s="97" t="s">
        <v>381</v>
      </c>
      <c r="C36" s="135">
        <v>0</v>
      </c>
      <c r="D36" s="100"/>
      <c r="E36" s="112"/>
    </row>
    <row r="37" spans="1:5" x14ac:dyDescent="0.2">
      <c r="A37" s="134">
        <v>4160</v>
      </c>
      <c r="B37" s="113" t="s">
        <v>382</v>
      </c>
      <c r="C37" s="135">
        <f>SUM(C38:C45)</f>
        <v>0</v>
      </c>
      <c r="D37" s="100"/>
      <c r="E37" s="112"/>
    </row>
    <row r="38" spans="1:5" x14ac:dyDescent="0.2">
      <c r="A38" s="134">
        <v>4161</v>
      </c>
      <c r="B38" s="113" t="s">
        <v>213</v>
      </c>
      <c r="C38" s="135">
        <v>0</v>
      </c>
      <c r="D38" s="100"/>
      <c r="E38" s="112"/>
    </row>
    <row r="39" spans="1:5" x14ac:dyDescent="0.2">
      <c r="A39" s="134">
        <v>4162</v>
      </c>
      <c r="B39" s="113" t="s">
        <v>214</v>
      </c>
      <c r="C39" s="135">
        <v>0</v>
      </c>
      <c r="D39" s="100"/>
      <c r="E39" s="112"/>
    </row>
    <row r="40" spans="1:5" x14ac:dyDescent="0.2">
      <c r="A40" s="134">
        <v>4163</v>
      </c>
      <c r="B40" s="113" t="s">
        <v>215</v>
      </c>
      <c r="C40" s="135">
        <v>0</v>
      </c>
      <c r="D40" s="100"/>
      <c r="E40" s="112"/>
    </row>
    <row r="41" spans="1:5" x14ac:dyDescent="0.2">
      <c r="A41" s="134">
        <v>4164</v>
      </c>
      <c r="B41" s="113" t="s">
        <v>216</v>
      </c>
      <c r="C41" s="135">
        <v>0</v>
      </c>
      <c r="D41" s="100"/>
      <c r="E41" s="112"/>
    </row>
    <row r="42" spans="1:5" x14ac:dyDescent="0.2">
      <c r="A42" s="134">
        <v>4165</v>
      </c>
      <c r="B42" s="113" t="s">
        <v>217</v>
      </c>
      <c r="C42" s="135">
        <v>0</v>
      </c>
      <c r="D42" s="100"/>
      <c r="E42" s="112"/>
    </row>
    <row r="43" spans="1:5" ht="22.5" x14ac:dyDescent="0.2">
      <c r="A43" s="134">
        <v>4166</v>
      </c>
      <c r="B43" s="97" t="s">
        <v>383</v>
      </c>
      <c r="C43" s="135">
        <v>0</v>
      </c>
      <c r="D43" s="100"/>
      <c r="E43" s="112"/>
    </row>
    <row r="44" spans="1:5" x14ac:dyDescent="0.2">
      <c r="A44" s="134">
        <v>4168</v>
      </c>
      <c r="B44" s="113" t="s">
        <v>218</v>
      </c>
      <c r="C44" s="135">
        <v>0</v>
      </c>
      <c r="D44" s="100"/>
      <c r="E44" s="112"/>
    </row>
    <row r="45" spans="1:5" x14ac:dyDescent="0.2">
      <c r="A45" s="134">
        <v>4169</v>
      </c>
      <c r="B45" s="113" t="s">
        <v>219</v>
      </c>
      <c r="C45" s="135">
        <v>0</v>
      </c>
      <c r="D45" s="100"/>
      <c r="E45" s="112"/>
    </row>
    <row r="46" spans="1:5" x14ac:dyDescent="0.2">
      <c r="A46" s="134">
        <v>4170</v>
      </c>
      <c r="B46" s="113" t="s">
        <v>471</v>
      </c>
      <c r="C46" s="135">
        <f>SUM(C47:C54)</f>
        <v>56605122.770000003</v>
      </c>
      <c r="D46" s="100"/>
      <c r="E46" s="112"/>
    </row>
    <row r="47" spans="1:5" x14ac:dyDescent="0.2">
      <c r="A47" s="134">
        <v>4171</v>
      </c>
      <c r="B47" s="114" t="s">
        <v>384</v>
      </c>
      <c r="C47" s="135">
        <v>0</v>
      </c>
      <c r="D47" s="100"/>
      <c r="E47" s="112"/>
    </row>
    <row r="48" spans="1:5" x14ac:dyDescent="0.2">
      <c r="A48" s="134">
        <v>4172</v>
      </c>
      <c r="B48" s="113" t="s">
        <v>385</v>
      </c>
      <c r="C48" s="135">
        <v>0</v>
      </c>
      <c r="D48" s="100"/>
      <c r="E48" s="112"/>
    </row>
    <row r="49" spans="1:5" ht="22.5" x14ac:dyDescent="0.2">
      <c r="A49" s="134">
        <v>4173</v>
      </c>
      <c r="B49" s="97" t="s">
        <v>386</v>
      </c>
      <c r="C49" s="135">
        <v>56605122.770000003</v>
      </c>
      <c r="D49" s="100"/>
      <c r="E49" s="112"/>
    </row>
    <row r="50" spans="1:5" ht="22.5" x14ac:dyDescent="0.2">
      <c r="A50" s="134">
        <v>4174</v>
      </c>
      <c r="B50" s="97" t="s">
        <v>387</v>
      </c>
      <c r="C50" s="135">
        <v>0</v>
      </c>
      <c r="D50" s="100"/>
      <c r="E50" s="112"/>
    </row>
    <row r="51" spans="1:5" ht="22.5" x14ac:dyDescent="0.2">
      <c r="A51" s="134">
        <v>4175</v>
      </c>
      <c r="B51" s="97" t="s">
        <v>388</v>
      </c>
      <c r="C51" s="135">
        <v>0</v>
      </c>
      <c r="D51" s="100"/>
      <c r="E51" s="112"/>
    </row>
    <row r="52" spans="1:5" ht="22.5" x14ac:dyDescent="0.2">
      <c r="A52" s="134">
        <v>4176</v>
      </c>
      <c r="B52" s="97" t="s">
        <v>389</v>
      </c>
      <c r="C52" s="135">
        <v>0</v>
      </c>
      <c r="D52" s="100"/>
      <c r="E52" s="112"/>
    </row>
    <row r="53" spans="1:5" ht="22.5" x14ac:dyDescent="0.2">
      <c r="A53" s="134">
        <v>4177</v>
      </c>
      <c r="B53" s="97" t="s">
        <v>390</v>
      </c>
      <c r="C53" s="135">
        <v>0</v>
      </c>
      <c r="D53" s="100"/>
      <c r="E53" s="112"/>
    </row>
    <row r="54" spans="1:5" ht="22.5" x14ac:dyDescent="0.2">
      <c r="A54" s="134">
        <v>4178</v>
      </c>
      <c r="B54" s="97" t="s">
        <v>391</v>
      </c>
      <c r="C54" s="135">
        <v>0</v>
      </c>
      <c r="D54" s="100"/>
      <c r="E54" s="112"/>
    </row>
    <row r="55" spans="1:5" x14ac:dyDescent="0.2">
      <c r="A55" s="38"/>
      <c r="B55" s="39"/>
      <c r="C55" s="40"/>
      <c r="D55" s="83"/>
      <c r="E55" s="37"/>
    </row>
    <row r="56" spans="1:5" x14ac:dyDescent="0.2">
      <c r="A56" s="35" t="s">
        <v>450</v>
      </c>
      <c r="B56" s="35"/>
      <c r="C56" s="35"/>
      <c r="D56" s="35"/>
      <c r="E56" s="35"/>
    </row>
    <row r="57" spans="1:5" x14ac:dyDescent="0.2">
      <c r="A57" s="36" t="s">
        <v>51</v>
      </c>
      <c r="B57" s="36" t="s">
        <v>48</v>
      </c>
      <c r="C57" s="36" t="s">
        <v>49</v>
      </c>
      <c r="D57" s="36" t="s">
        <v>190</v>
      </c>
      <c r="E57" s="36"/>
    </row>
    <row r="58" spans="1:5" ht="33.75" x14ac:dyDescent="0.2">
      <c r="A58" s="134">
        <v>4200</v>
      </c>
      <c r="B58" s="97" t="s">
        <v>392</v>
      </c>
      <c r="C58" s="135">
        <f>+C59+C65</f>
        <v>0</v>
      </c>
      <c r="D58" s="100"/>
      <c r="E58" s="112"/>
    </row>
    <row r="59" spans="1:5" ht="22.5" x14ac:dyDescent="0.2">
      <c r="A59" s="134">
        <v>4210</v>
      </c>
      <c r="B59" s="97" t="s">
        <v>393</v>
      </c>
      <c r="C59" s="135">
        <f>SUM(C60:C64)</f>
        <v>0</v>
      </c>
      <c r="D59" s="100"/>
      <c r="E59" s="112"/>
    </row>
    <row r="60" spans="1:5" x14ac:dyDescent="0.2">
      <c r="A60" s="134">
        <v>4211</v>
      </c>
      <c r="B60" s="113" t="s">
        <v>220</v>
      </c>
      <c r="C60" s="135">
        <v>0</v>
      </c>
      <c r="D60" s="100"/>
      <c r="E60" s="112"/>
    </row>
    <row r="61" spans="1:5" x14ac:dyDescent="0.2">
      <c r="A61" s="134">
        <v>4212</v>
      </c>
      <c r="B61" s="113" t="s">
        <v>221</v>
      </c>
      <c r="C61" s="135">
        <v>0</v>
      </c>
      <c r="D61" s="100"/>
      <c r="E61" s="112"/>
    </row>
    <row r="62" spans="1:5" x14ac:dyDescent="0.2">
      <c r="A62" s="134">
        <v>4213</v>
      </c>
      <c r="B62" s="113" t="s">
        <v>222</v>
      </c>
      <c r="C62" s="135">
        <v>0</v>
      </c>
      <c r="D62" s="100"/>
      <c r="E62" s="112"/>
    </row>
    <row r="63" spans="1:5" x14ac:dyDescent="0.2">
      <c r="A63" s="134">
        <v>4214</v>
      </c>
      <c r="B63" s="113" t="s">
        <v>394</v>
      </c>
      <c r="C63" s="135">
        <v>0</v>
      </c>
      <c r="D63" s="100"/>
      <c r="E63" s="112"/>
    </row>
    <row r="64" spans="1:5" x14ac:dyDescent="0.2">
      <c r="A64" s="134">
        <v>4215</v>
      </c>
      <c r="B64" s="113" t="s">
        <v>395</v>
      </c>
      <c r="C64" s="135">
        <v>0</v>
      </c>
      <c r="D64" s="100"/>
      <c r="E64" s="112"/>
    </row>
    <row r="65" spans="1:5" x14ac:dyDescent="0.2">
      <c r="A65" s="134">
        <v>4220</v>
      </c>
      <c r="B65" s="113" t="s">
        <v>223</v>
      </c>
      <c r="C65" s="135">
        <f>SUM(C66:C69)</f>
        <v>0</v>
      </c>
      <c r="D65" s="100"/>
      <c r="E65" s="112"/>
    </row>
    <row r="66" spans="1:5" x14ac:dyDescent="0.2">
      <c r="A66" s="134">
        <v>4221</v>
      </c>
      <c r="B66" s="113" t="s">
        <v>224</v>
      </c>
      <c r="C66" s="135">
        <v>0</v>
      </c>
      <c r="D66" s="100"/>
      <c r="E66" s="112"/>
    </row>
    <row r="67" spans="1:5" x14ac:dyDescent="0.2">
      <c r="A67" s="134">
        <v>4223</v>
      </c>
      <c r="B67" s="113" t="s">
        <v>225</v>
      </c>
      <c r="C67" s="135">
        <v>0</v>
      </c>
      <c r="D67" s="100"/>
      <c r="E67" s="112"/>
    </row>
    <row r="68" spans="1:5" x14ac:dyDescent="0.2">
      <c r="A68" s="134">
        <v>4225</v>
      </c>
      <c r="B68" s="113" t="s">
        <v>227</v>
      </c>
      <c r="C68" s="135">
        <v>0</v>
      </c>
      <c r="D68" s="100"/>
      <c r="E68" s="112"/>
    </row>
    <row r="69" spans="1:5" x14ac:dyDescent="0.2">
      <c r="A69" s="134">
        <v>4227</v>
      </c>
      <c r="B69" s="113" t="s">
        <v>396</v>
      </c>
      <c r="C69" s="135">
        <v>0</v>
      </c>
      <c r="D69" s="100"/>
      <c r="E69" s="112"/>
    </row>
    <row r="70" spans="1:5" x14ac:dyDescent="0.2">
      <c r="A70" s="37"/>
      <c r="B70" s="37"/>
      <c r="C70" s="37"/>
      <c r="D70" s="37"/>
      <c r="E70" s="37"/>
    </row>
    <row r="71" spans="1:5" x14ac:dyDescent="0.2">
      <c r="A71" s="87" t="s">
        <v>458</v>
      </c>
      <c r="B71" s="35"/>
      <c r="C71" s="35"/>
      <c r="D71" s="35"/>
      <c r="E71" s="35"/>
    </row>
    <row r="72" spans="1:5" x14ac:dyDescent="0.2">
      <c r="A72" s="36" t="s">
        <v>51</v>
      </c>
      <c r="B72" s="36" t="s">
        <v>48</v>
      </c>
      <c r="C72" s="36" t="s">
        <v>49</v>
      </c>
      <c r="D72" s="36" t="s">
        <v>52</v>
      </c>
      <c r="E72" s="36" t="s">
        <v>92</v>
      </c>
    </row>
    <row r="73" spans="1:5" x14ac:dyDescent="0.2">
      <c r="A73" s="118">
        <v>4300</v>
      </c>
      <c r="B73" s="113" t="s">
        <v>228</v>
      </c>
      <c r="C73" s="135">
        <f>C74+C77+C83+C85+C87</f>
        <v>232620.48</v>
      </c>
      <c r="D73" s="117"/>
      <c r="E73" s="117"/>
    </row>
    <row r="74" spans="1:5" x14ac:dyDescent="0.2">
      <c r="A74" s="118">
        <v>4310</v>
      </c>
      <c r="B74" s="113" t="s">
        <v>229</v>
      </c>
      <c r="C74" s="135">
        <f>SUM(C75:C76)</f>
        <v>0</v>
      </c>
      <c r="D74" s="117"/>
      <c r="E74" s="117"/>
    </row>
    <row r="75" spans="1:5" x14ac:dyDescent="0.2">
      <c r="A75" s="118">
        <v>4311</v>
      </c>
      <c r="B75" s="113" t="s">
        <v>397</v>
      </c>
      <c r="C75" s="135">
        <v>0</v>
      </c>
      <c r="D75" s="117"/>
      <c r="E75" s="117"/>
    </row>
    <row r="76" spans="1:5" x14ac:dyDescent="0.2">
      <c r="A76" s="118">
        <v>4319</v>
      </c>
      <c r="B76" s="113" t="s">
        <v>230</v>
      </c>
      <c r="C76" s="135">
        <v>0</v>
      </c>
      <c r="D76" s="117"/>
      <c r="E76" s="117"/>
    </row>
    <row r="77" spans="1:5" x14ac:dyDescent="0.2">
      <c r="A77" s="118">
        <v>4320</v>
      </c>
      <c r="B77" s="113" t="s">
        <v>231</v>
      </c>
      <c r="C77" s="135">
        <f>SUM(C78:C82)</f>
        <v>0</v>
      </c>
      <c r="D77" s="117"/>
      <c r="E77" s="117"/>
    </row>
    <row r="78" spans="1:5" x14ac:dyDescent="0.2">
      <c r="A78" s="118">
        <v>4321</v>
      </c>
      <c r="B78" s="113" t="s">
        <v>232</v>
      </c>
      <c r="C78" s="135">
        <v>0</v>
      </c>
      <c r="D78" s="117"/>
      <c r="E78" s="117"/>
    </row>
    <row r="79" spans="1:5" x14ac:dyDescent="0.2">
      <c r="A79" s="118">
        <v>4322</v>
      </c>
      <c r="B79" s="113" t="s">
        <v>233</v>
      </c>
      <c r="C79" s="135">
        <v>0</v>
      </c>
      <c r="D79" s="117"/>
      <c r="E79" s="117"/>
    </row>
    <row r="80" spans="1:5" x14ac:dyDescent="0.2">
      <c r="A80" s="118">
        <v>4323</v>
      </c>
      <c r="B80" s="113" t="s">
        <v>234</v>
      </c>
      <c r="C80" s="135">
        <v>0</v>
      </c>
      <c r="D80" s="117"/>
      <c r="E80" s="117"/>
    </row>
    <row r="81" spans="1:5" x14ac:dyDescent="0.2">
      <c r="A81" s="118">
        <v>4324</v>
      </c>
      <c r="B81" s="113" t="s">
        <v>235</v>
      </c>
      <c r="C81" s="135">
        <v>0</v>
      </c>
      <c r="D81" s="117"/>
      <c r="E81" s="117"/>
    </row>
    <row r="82" spans="1:5" x14ac:dyDescent="0.2">
      <c r="A82" s="118">
        <v>4325</v>
      </c>
      <c r="B82" s="113" t="s">
        <v>236</v>
      </c>
      <c r="C82" s="135">
        <v>0</v>
      </c>
      <c r="D82" s="117"/>
      <c r="E82" s="117"/>
    </row>
    <row r="83" spans="1:5" x14ac:dyDescent="0.2">
      <c r="A83" s="118">
        <v>4330</v>
      </c>
      <c r="B83" s="113" t="s">
        <v>237</v>
      </c>
      <c r="C83" s="135">
        <f>SUM(C84)</f>
        <v>0</v>
      </c>
      <c r="D83" s="117"/>
      <c r="E83" s="117"/>
    </row>
    <row r="84" spans="1:5" x14ac:dyDescent="0.2">
      <c r="A84" s="118">
        <v>4331</v>
      </c>
      <c r="B84" s="113" t="s">
        <v>237</v>
      </c>
      <c r="C84" s="135">
        <v>0</v>
      </c>
      <c r="D84" s="117"/>
      <c r="E84" s="117"/>
    </row>
    <row r="85" spans="1:5" x14ac:dyDescent="0.2">
      <c r="A85" s="118">
        <v>4340</v>
      </c>
      <c r="B85" s="113" t="s">
        <v>238</v>
      </c>
      <c r="C85" s="135">
        <f>SUM(C86)</f>
        <v>0</v>
      </c>
      <c r="D85" s="117"/>
      <c r="E85" s="117"/>
    </row>
    <row r="86" spans="1:5" x14ac:dyDescent="0.2">
      <c r="A86" s="118">
        <v>4341</v>
      </c>
      <c r="B86" s="113" t="s">
        <v>238</v>
      </c>
      <c r="C86" s="135">
        <v>0</v>
      </c>
      <c r="D86" s="117"/>
      <c r="E86" s="117"/>
    </row>
    <row r="87" spans="1:5" x14ac:dyDescent="0.2">
      <c r="A87" s="118">
        <v>4390</v>
      </c>
      <c r="B87" s="113" t="s">
        <v>239</v>
      </c>
      <c r="C87" s="135">
        <f>SUM(C88:C94)</f>
        <v>232620.48</v>
      </c>
      <c r="D87" s="117"/>
      <c r="E87" s="117"/>
    </row>
    <row r="88" spans="1:5" x14ac:dyDescent="0.2">
      <c r="A88" s="118">
        <v>4392</v>
      </c>
      <c r="B88" s="113" t="s">
        <v>240</v>
      </c>
      <c r="C88" s="135">
        <v>0</v>
      </c>
      <c r="D88" s="117"/>
      <c r="E88" s="117"/>
    </row>
    <row r="89" spans="1:5" x14ac:dyDescent="0.2">
      <c r="A89" s="118">
        <v>4393</v>
      </c>
      <c r="B89" s="113" t="s">
        <v>398</v>
      </c>
      <c r="C89" s="135">
        <v>0</v>
      </c>
      <c r="D89" s="117"/>
      <c r="E89" s="117"/>
    </row>
    <row r="90" spans="1:5" x14ac:dyDescent="0.2">
      <c r="A90" s="118">
        <v>4394</v>
      </c>
      <c r="B90" s="113" t="s">
        <v>241</v>
      </c>
      <c r="C90" s="135">
        <v>0</v>
      </c>
      <c r="D90" s="117"/>
      <c r="E90" s="117"/>
    </row>
    <row r="91" spans="1:5" x14ac:dyDescent="0.2">
      <c r="A91" s="118">
        <v>4395</v>
      </c>
      <c r="B91" s="113" t="s">
        <v>242</v>
      </c>
      <c r="C91" s="135">
        <v>0</v>
      </c>
      <c r="D91" s="117"/>
      <c r="E91" s="117"/>
    </row>
    <row r="92" spans="1:5" x14ac:dyDescent="0.2">
      <c r="A92" s="118">
        <v>4396</v>
      </c>
      <c r="B92" s="113" t="s">
        <v>243</v>
      </c>
      <c r="C92" s="135">
        <v>0</v>
      </c>
      <c r="D92" s="117"/>
      <c r="E92" s="117"/>
    </row>
    <row r="93" spans="1:5" x14ac:dyDescent="0.2">
      <c r="A93" s="118">
        <v>4397</v>
      </c>
      <c r="B93" s="113" t="s">
        <v>399</v>
      </c>
      <c r="C93" s="135">
        <v>0</v>
      </c>
      <c r="D93" s="117"/>
      <c r="E93" s="117"/>
    </row>
    <row r="94" spans="1:5" x14ac:dyDescent="0.2">
      <c r="A94" s="118">
        <v>4399</v>
      </c>
      <c r="B94" s="113" t="s">
        <v>239</v>
      </c>
      <c r="C94" s="135">
        <v>232620.48</v>
      </c>
      <c r="D94" s="117"/>
      <c r="E94" s="117"/>
    </row>
    <row r="95" spans="1:5" x14ac:dyDescent="0.2">
      <c r="A95" s="37"/>
      <c r="B95" s="37"/>
      <c r="C95" s="37"/>
      <c r="D95" s="37"/>
      <c r="E95" s="37"/>
    </row>
    <row r="96" spans="1:5" x14ac:dyDescent="0.2">
      <c r="A96" s="87" t="s">
        <v>452</v>
      </c>
      <c r="B96" s="35"/>
      <c r="C96" s="35"/>
      <c r="D96" s="35"/>
      <c r="E96" s="35"/>
    </row>
    <row r="97" spans="1:5" x14ac:dyDescent="0.2">
      <c r="A97" s="36" t="s">
        <v>51</v>
      </c>
      <c r="B97" s="36" t="s">
        <v>48</v>
      </c>
      <c r="C97" s="36" t="s">
        <v>49</v>
      </c>
      <c r="D97" s="36" t="s">
        <v>244</v>
      </c>
      <c r="E97" s="36" t="s">
        <v>92</v>
      </c>
    </row>
    <row r="98" spans="1:5" x14ac:dyDescent="0.2">
      <c r="A98" s="118">
        <v>5000</v>
      </c>
      <c r="B98" s="113" t="s">
        <v>245</v>
      </c>
      <c r="C98" s="135">
        <f>C99+C127+C160+C170+C185+C218</f>
        <v>38081480.300000004</v>
      </c>
      <c r="D98" s="106">
        <v>1</v>
      </c>
      <c r="E98" s="117"/>
    </row>
    <row r="99" spans="1:5" x14ac:dyDescent="0.2">
      <c r="A99" s="118">
        <v>5100</v>
      </c>
      <c r="B99" s="113" t="s">
        <v>246</v>
      </c>
      <c r="C99" s="135">
        <f>C100+C107+C117</f>
        <v>37840660.189999998</v>
      </c>
      <c r="D99" s="106">
        <f>C99/$C$98</f>
        <v>0.99367618831771076</v>
      </c>
      <c r="E99" s="117"/>
    </row>
    <row r="100" spans="1:5" x14ac:dyDescent="0.2">
      <c r="A100" s="118">
        <v>5110</v>
      </c>
      <c r="B100" s="113" t="s">
        <v>247</v>
      </c>
      <c r="C100" s="135">
        <f>SUM(C101:C106)</f>
        <v>20533296.68</v>
      </c>
      <c r="D100" s="106">
        <f t="shared" ref="D100:D163" si="0">C100/$C$98</f>
        <v>0.53919376343151237</v>
      </c>
      <c r="E100" s="117"/>
    </row>
    <row r="101" spans="1:5" x14ac:dyDescent="0.2">
      <c r="A101" s="118">
        <v>5111</v>
      </c>
      <c r="B101" s="113" t="s">
        <v>248</v>
      </c>
      <c r="C101" s="135">
        <v>12349132.83</v>
      </c>
      <c r="D101" s="106">
        <f t="shared" si="0"/>
        <v>0.32428184862341075</v>
      </c>
      <c r="E101" s="117"/>
    </row>
    <row r="102" spans="1:5" x14ac:dyDescent="0.2">
      <c r="A102" s="118">
        <v>5112</v>
      </c>
      <c r="B102" s="113" t="s">
        <v>249</v>
      </c>
      <c r="C102" s="135">
        <v>1800</v>
      </c>
      <c r="D102" s="106">
        <f t="shared" si="0"/>
        <v>4.7267070130149321E-5</v>
      </c>
      <c r="E102" s="117"/>
    </row>
    <row r="103" spans="1:5" x14ac:dyDescent="0.2">
      <c r="A103" s="118">
        <v>5113</v>
      </c>
      <c r="B103" s="113" t="s">
        <v>250</v>
      </c>
      <c r="C103" s="135">
        <v>1051720.3500000001</v>
      </c>
      <c r="D103" s="106">
        <f t="shared" si="0"/>
        <v>2.761763307819733E-2</v>
      </c>
      <c r="E103" s="117"/>
    </row>
    <row r="104" spans="1:5" x14ac:dyDescent="0.2">
      <c r="A104" s="118">
        <v>5114</v>
      </c>
      <c r="B104" s="113" t="s">
        <v>251</v>
      </c>
      <c r="C104" s="135">
        <v>3114856.67</v>
      </c>
      <c r="D104" s="106">
        <f t="shared" si="0"/>
        <v>8.1794527036807438E-2</v>
      </c>
      <c r="E104" s="117"/>
    </row>
    <row r="105" spans="1:5" x14ac:dyDescent="0.2">
      <c r="A105" s="118">
        <v>5115</v>
      </c>
      <c r="B105" s="113" t="s">
        <v>252</v>
      </c>
      <c r="C105" s="135">
        <v>4015786.83</v>
      </c>
      <c r="D105" s="106">
        <f t="shared" si="0"/>
        <v>0.10545248762296669</v>
      </c>
      <c r="E105" s="117"/>
    </row>
    <row r="106" spans="1:5" x14ac:dyDescent="0.2">
      <c r="A106" s="118">
        <v>5116</v>
      </c>
      <c r="B106" s="113" t="s">
        <v>253</v>
      </c>
      <c r="C106" s="135">
        <v>0</v>
      </c>
      <c r="D106" s="106">
        <f t="shared" si="0"/>
        <v>0</v>
      </c>
      <c r="E106" s="117"/>
    </row>
    <row r="107" spans="1:5" x14ac:dyDescent="0.2">
      <c r="A107" s="118">
        <v>5120</v>
      </c>
      <c r="B107" s="113" t="s">
        <v>254</v>
      </c>
      <c r="C107" s="135">
        <f>SUM(C108:C116)</f>
        <v>4049553.95</v>
      </c>
      <c r="D107" s="106">
        <f t="shared" si="0"/>
        <v>0.10633919475026289</v>
      </c>
      <c r="E107" s="117"/>
    </row>
    <row r="108" spans="1:5" x14ac:dyDescent="0.2">
      <c r="A108" s="118">
        <v>5121</v>
      </c>
      <c r="B108" s="113" t="s">
        <v>255</v>
      </c>
      <c r="C108" s="135">
        <v>265206.15000000002</v>
      </c>
      <c r="D108" s="106">
        <f t="shared" si="0"/>
        <v>6.9641764949982784E-3</v>
      </c>
      <c r="E108" s="117"/>
    </row>
    <row r="109" spans="1:5" x14ac:dyDescent="0.2">
      <c r="A109" s="118">
        <v>5122</v>
      </c>
      <c r="B109" s="113" t="s">
        <v>256</v>
      </c>
      <c r="C109" s="135">
        <v>19649.29</v>
      </c>
      <c r="D109" s="106">
        <f t="shared" si="0"/>
        <v>5.1598020468757882E-4</v>
      </c>
      <c r="E109" s="117"/>
    </row>
    <row r="110" spans="1:5" x14ac:dyDescent="0.2">
      <c r="A110" s="118">
        <v>5123</v>
      </c>
      <c r="B110" s="113" t="s">
        <v>257</v>
      </c>
      <c r="C110" s="135">
        <v>0</v>
      </c>
      <c r="D110" s="106">
        <f t="shared" si="0"/>
        <v>0</v>
      </c>
      <c r="E110" s="117"/>
    </row>
    <row r="111" spans="1:5" x14ac:dyDescent="0.2">
      <c r="A111" s="118">
        <v>5124</v>
      </c>
      <c r="B111" s="113" t="s">
        <v>258</v>
      </c>
      <c r="C111" s="135">
        <v>1753217.26</v>
      </c>
      <c r="D111" s="106">
        <f t="shared" si="0"/>
        <v>4.6038579545449022E-2</v>
      </c>
      <c r="E111" s="117"/>
    </row>
    <row r="112" spans="1:5" x14ac:dyDescent="0.2">
      <c r="A112" s="118">
        <v>5125</v>
      </c>
      <c r="B112" s="113" t="s">
        <v>259</v>
      </c>
      <c r="C112" s="135">
        <v>112266</v>
      </c>
      <c r="D112" s="106">
        <f t="shared" si="0"/>
        <v>2.948047164017413E-3</v>
      </c>
      <c r="E112" s="117"/>
    </row>
    <row r="113" spans="1:5" x14ac:dyDescent="0.2">
      <c r="A113" s="118">
        <v>5126</v>
      </c>
      <c r="B113" s="113" t="s">
        <v>260</v>
      </c>
      <c r="C113" s="135">
        <v>912029.38</v>
      </c>
      <c r="D113" s="106">
        <f t="shared" si="0"/>
        <v>2.3949420369564781E-2</v>
      </c>
      <c r="E113" s="117"/>
    </row>
    <row r="114" spans="1:5" x14ac:dyDescent="0.2">
      <c r="A114" s="118">
        <v>5127</v>
      </c>
      <c r="B114" s="113" t="s">
        <v>261</v>
      </c>
      <c r="C114" s="135">
        <v>147375.60999999999</v>
      </c>
      <c r="D114" s="106">
        <f t="shared" si="0"/>
        <v>3.8700073851908527E-3</v>
      </c>
      <c r="E114" s="117"/>
    </row>
    <row r="115" spans="1:5" x14ac:dyDescent="0.2">
      <c r="A115" s="118">
        <v>5128</v>
      </c>
      <c r="B115" s="113" t="s">
        <v>262</v>
      </c>
      <c r="C115" s="135">
        <v>0</v>
      </c>
      <c r="D115" s="106">
        <f t="shared" si="0"/>
        <v>0</v>
      </c>
      <c r="E115" s="117"/>
    </row>
    <row r="116" spans="1:5" x14ac:dyDescent="0.2">
      <c r="A116" s="118">
        <v>5129</v>
      </c>
      <c r="B116" s="113" t="s">
        <v>263</v>
      </c>
      <c r="C116" s="135">
        <v>839810.26</v>
      </c>
      <c r="D116" s="106">
        <f t="shared" si="0"/>
        <v>2.2052983586354963E-2</v>
      </c>
      <c r="E116" s="117"/>
    </row>
    <row r="117" spans="1:5" x14ac:dyDescent="0.2">
      <c r="A117" s="118">
        <v>5130</v>
      </c>
      <c r="B117" s="113" t="s">
        <v>264</v>
      </c>
      <c r="C117" s="135">
        <f>SUM(C118:C126)</f>
        <v>13257809.559999999</v>
      </c>
      <c r="D117" s="106">
        <f t="shared" si="0"/>
        <v>0.34814323013593557</v>
      </c>
      <c r="E117" s="117"/>
    </row>
    <row r="118" spans="1:5" x14ac:dyDescent="0.2">
      <c r="A118" s="118">
        <v>5131</v>
      </c>
      <c r="B118" s="113" t="s">
        <v>265</v>
      </c>
      <c r="C118" s="135">
        <v>6937778.54</v>
      </c>
      <c r="D118" s="106">
        <f t="shared" si="0"/>
        <v>0.18218248044312499</v>
      </c>
      <c r="E118" s="117"/>
    </row>
    <row r="119" spans="1:5" x14ac:dyDescent="0.2">
      <c r="A119" s="118">
        <v>5132</v>
      </c>
      <c r="B119" s="113" t="s">
        <v>266</v>
      </c>
      <c r="C119" s="135">
        <v>109777.88</v>
      </c>
      <c r="D119" s="106">
        <f t="shared" si="0"/>
        <v>2.8827104181661759E-3</v>
      </c>
      <c r="E119" s="117"/>
    </row>
    <row r="120" spans="1:5" x14ac:dyDescent="0.2">
      <c r="A120" s="118">
        <v>5133</v>
      </c>
      <c r="B120" s="113" t="s">
        <v>267</v>
      </c>
      <c r="C120" s="135">
        <v>2239752.94</v>
      </c>
      <c r="D120" s="106">
        <f t="shared" si="0"/>
        <v>5.8814755160660065E-2</v>
      </c>
      <c r="E120" s="117"/>
    </row>
    <row r="121" spans="1:5" x14ac:dyDescent="0.2">
      <c r="A121" s="118">
        <v>5134</v>
      </c>
      <c r="B121" s="113" t="s">
        <v>268</v>
      </c>
      <c r="C121" s="135">
        <v>288389.19</v>
      </c>
      <c r="D121" s="106">
        <f t="shared" si="0"/>
        <v>7.5729511491705315E-3</v>
      </c>
      <c r="E121" s="117"/>
    </row>
    <row r="122" spans="1:5" x14ac:dyDescent="0.2">
      <c r="A122" s="118">
        <v>5135</v>
      </c>
      <c r="B122" s="113" t="s">
        <v>269</v>
      </c>
      <c r="C122" s="135">
        <v>502779.47</v>
      </c>
      <c r="D122" s="106">
        <f t="shared" si="0"/>
        <v>1.3202729149160725E-2</v>
      </c>
      <c r="E122" s="117"/>
    </row>
    <row r="123" spans="1:5" x14ac:dyDescent="0.2">
      <c r="A123" s="118">
        <v>5136</v>
      </c>
      <c r="B123" s="113" t="s">
        <v>270</v>
      </c>
      <c r="C123" s="135">
        <v>616120.48</v>
      </c>
      <c r="D123" s="106">
        <f t="shared" si="0"/>
        <v>1.6179005520434032E-2</v>
      </c>
      <c r="E123" s="117"/>
    </row>
    <row r="124" spans="1:5" x14ac:dyDescent="0.2">
      <c r="A124" s="118">
        <v>5137</v>
      </c>
      <c r="B124" s="113" t="s">
        <v>271</v>
      </c>
      <c r="C124" s="135">
        <v>2646.91</v>
      </c>
      <c r="D124" s="106">
        <f t="shared" si="0"/>
        <v>6.9506489221218625E-5</v>
      </c>
      <c r="E124" s="117"/>
    </row>
    <row r="125" spans="1:5" x14ac:dyDescent="0.2">
      <c r="A125" s="118">
        <v>5138</v>
      </c>
      <c r="B125" s="113" t="s">
        <v>272</v>
      </c>
      <c r="C125" s="135">
        <v>30053.200000000001</v>
      </c>
      <c r="D125" s="106">
        <f t="shared" si="0"/>
        <v>7.8918150668633538E-4</v>
      </c>
      <c r="E125" s="117"/>
    </row>
    <row r="126" spans="1:5" x14ac:dyDescent="0.2">
      <c r="A126" s="118">
        <v>5139</v>
      </c>
      <c r="B126" s="113" t="s">
        <v>273</v>
      </c>
      <c r="C126" s="135">
        <v>2530510.9500000002</v>
      </c>
      <c r="D126" s="106">
        <f t="shared" si="0"/>
        <v>6.6449910299311549E-2</v>
      </c>
      <c r="E126" s="117"/>
    </row>
    <row r="127" spans="1:5" x14ac:dyDescent="0.2">
      <c r="A127" s="118">
        <v>5200</v>
      </c>
      <c r="B127" s="113" t="s">
        <v>274</v>
      </c>
      <c r="C127" s="135">
        <f>C128+C131+C134+C137+C142+C146+C149+C151+C157</f>
        <v>8860.68</v>
      </c>
      <c r="D127" s="106">
        <f t="shared" si="0"/>
        <v>2.3267687942267305E-4</v>
      </c>
      <c r="E127" s="117"/>
    </row>
    <row r="128" spans="1:5" x14ac:dyDescent="0.2">
      <c r="A128" s="118">
        <v>5210</v>
      </c>
      <c r="B128" s="113" t="s">
        <v>275</v>
      </c>
      <c r="C128" s="135">
        <f>SUM(C129:C130)</f>
        <v>0</v>
      </c>
      <c r="D128" s="106">
        <f t="shared" si="0"/>
        <v>0</v>
      </c>
      <c r="E128" s="117"/>
    </row>
    <row r="129" spans="1:5" x14ac:dyDescent="0.2">
      <c r="A129" s="118">
        <v>5211</v>
      </c>
      <c r="B129" s="113" t="s">
        <v>276</v>
      </c>
      <c r="C129" s="135">
        <v>0</v>
      </c>
      <c r="D129" s="106">
        <f t="shared" si="0"/>
        <v>0</v>
      </c>
      <c r="E129" s="117"/>
    </row>
    <row r="130" spans="1:5" x14ac:dyDescent="0.2">
      <c r="A130" s="118">
        <v>5212</v>
      </c>
      <c r="B130" s="113" t="s">
        <v>277</v>
      </c>
      <c r="C130" s="135">
        <v>0</v>
      </c>
      <c r="D130" s="106">
        <f t="shared" si="0"/>
        <v>0</v>
      </c>
      <c r="E130" s="117"/>
    </row>
    <row r="131" spans="1:5" x14ac:dyDescent="0.2">
      <c r="A131" s="118">
        <v>5220</v>
      </c>
      <c r="B131" s="113" t="s">
        <v>278</v>
      </c>
      <c r="C131" s="135">
        <f>SUM(C132:C133)</f>
        <v>0</v>
      </c>
      <c r="D131" s="106">
        <f t="shared" si="0"/>
        <v>0</v>
      </c>
      <c r="E131" s="117"/>
    </row>
    <row r="132" spans="1:5" x14ac:dyDescent="0.2">
      <c r="A132" s="118">
        <v>5221</v>
      </c>
      <c r="B132" s="113" t="s">
        <v>279</v>
      </c>
      <c r="C132" s="135">
        <v>0</v>
      </c>
      <c r="D132" s="106">
        <f t="shared" si="0"/>
        <v>0</v>
      </c>
      <c r="E132" s="117"/>
    </row>
    <row r="133" spans="1:5" x14ac:dyDescent="0.2">
      <c r="A133" s="118">
        <v>5222</v>
      </c>
      <c r="B133" s="113" t="s">
        <v>280</v>
      </c>
      <c r="C133" s="135">
        <v>0</v>
      </c>
      <c r="D133" s="106">
        <f t="shared" si="0"/>
        <v>0</v>
      </c>
      <c r="E133" s="117"/>
    </row>
    <row r="134" spans="1:5" x14ac:dyDescent="0.2">
      <c r="A134" s="118">
        <v>5230</v>
      </c>
      <c r="B134" s="113" t="s">
        <v>225</v>
      </c>
      <c r="C134" s="135">
        <f>SUM(C135:C136)</f>
        <v>0</v>
      </c>
      <c r="D134" s="106">
        <f t="shared" si="0"/>
        <v>0</v>
      </c>
      <c r="E134" s="117"/>
    </row>
    <row r="135" spans="1:5" x14ac:dyDescent="0.2">
      <c r="A135" s="118">
        <v>5231</v>
      </c>
      <c r="B135" s="113" t="s">
        <v>281</v>
      </c>
      <c r="C135" s="135">
        <v>0</v>
      </c>
      <c r="D135" s="106">
        <f t="shared" si="0"/>
        <v>0</v>
      </c>
      <c r="E135" s="117"/>
    </row>
    <row r="136" spans="1:5" x14ac:dyDescent="0.2">
      <c r="A136" s="118">
        <v>5232</v>
      </c>
      <c r="B136" s="113" t="s">
        <v>282</v>
      </c>
      <c r="C136" s="135">
        <v>0</v>
      </c>
      <c r="D136" s="106">
        <f t="shared" si="0"/>
        <v>0</v>
      </c>
      <c r="E136" s="117"/>
    </row>
    <row r="137" spans="1:5" x14ac:dyDescent="0.2">
      <c r="A137" s="118">
        <v>5240</v>
      </c>
      <c r="B137" s="113" t="s">
        <v>226</v>
      </c>
      <c r="C137" s="135">
        <f>SUM(C138:C141)</f>
        <v>8860.68</v>
      </c>
      <c r="D137" s="106">
        <f t="shared" si="0"/>
        <v>2.3267687942267305E-4</v>
      </c>
      <c r="E137" s="117"/>
    </row>
    <row r="138" spans="1:5" x14ac:dyDescent="0.2">
      <c r="A138" s="118">
        <v>5241</v>
      </c>
      <c r="B138" s="113" t="s">
        <v>283</v>
      </c>
      <c r="C138" s="135">
        <v>8860.68</v>
      </c>
      <c r="D138" s="106">
        <f t="shared" si="0"/>
        <v>2.3267687942267305E-4</v>
      </c>
      <c r="E138" s="117"/>
    </row>
    <row r="139" spans="1:5" x14ac:dyDescent="0.2">
      <c r="A139" s="118">
        <v>5242</v>
      </c>
      <c r="B139" s="113" t="s">
        <v>284</v>
      </c>
      <c r="C139" s="135">
        <v>0</v>
      </c>
      <c r="D139" s="106">
        <f t="shared" si="0"/>
        <v>0</v>
      </c>
      <c r="E139" s="117"/>
    </row>
    <row r="140" spans="1:5" x14ac:dyDescent="0.2">
      <c r="A140" s="118">
        <v>5243</v>
      </c>
      <c r="B140" s="113" t="s">
        <v>285</v>
      </c>
      <c r="C140" s="135">
        <v>0</v>
      </c>
      <c r="D140" s="106">
        <f t="shared" si="0"/>
        <v>0</v>
      </c>
      <c r="E140" s="117"/>
    </row>
    <row r="141" spans="1:5" x14ac:dyDescent="0.2">
      <c r="A141" s="118">
        <v>5244</v>
      </c>
      <c r="B141" s="113" t="s">
        <v>286</v>
      </c>
      <c r="C141" s="135">
        <v>0</v>
      </c>
      <c r="D141" s="106">
        <f t="shared" si="0"/>
        <v>0</v>
      </c>
      <c r="E141" s="117"/>
    </row>
    <row r="142" spans="1:5" x14ac:dyDescent="0.2">
      <c r="A142" s="118">
        <v>5250</v>
      </c>
      <c r="B142" s="113" t="s">
        <v>227</v>
      </c>
      <c r="C142" s="135">
        <f>SUM(C143:C145)</f>
        <v>0</v>
      </c>
      <c r="D142" s="106">
        <f t="shared" si="0"/>
        <v>0</v>
      </c>
      <c r="E142" s="117"/>
    </row>
    <row r="143" spans="1:5" x14ac:dyDescent="0.2">
      <c r="A143" s="118">
        <v>5251</v>
      </c>
      <c r="B143" s="113" t="s">
        <v>287</v>
      </c>
      <c r="C143" s="135">
        <v>0</v>
      </c>
      <c r="D143" s="106">
        <f t="shared" si="0"/>
        <v>0</v>
      </c>
      <c r="E143" s="117"/>
    </row>
    <row r="144" spans="1:5" x14ac:dyDescent="0.2">
      <c r="A144" s="118">
        <v>5252</v>
      </c>
      <c r="B144" s="113" t="s">
        <v>288</v>
      </c>
      <c r="C144" s="135">
        <v>0</v>
      </c>
      <c r="D144" s="106">
        <f t="shared" si="0"/>
        <v>0</v>
      </c>
      <c r="E144" s="117"/>
    </row>
    <row r="145" spans="1:5" x14ac:dyDescent="0.2">
      <c r="A145" s="118">
        <v>5259</v>
      </c>
      <c r="B145" s="113" t="s">
        <v>289</v>
      </c>
      <c r="C145" s="135">
        <v>0</v>
      </c>
      <c r="D145" s="106">
        <f t="shared" si="0"/>
        <v>0</v>
      </c>
      <c r="E145" s="117"/>
    </row>
    <row r="146" spans="1:5" x14ac:dyDescent="0.2">
      <c r="A146" s="118">
        <v>5260</v>
      </c>
      <c r="B146" s="113" t="s">
        <v>290</v>
      </c>
      <c r="C146" s="135">
        <f>SUM(C147:C148)</f>
        <v>0</v>
      </c>
      <c r="D146" s="106">
        <f t="shared" si="0"/>
        <v>0</v>
      </c>
      <c r="E146" s="117"/>
    </row>
    <row r="147" spans="1:5" x14ac:dyDescent="0.2">
      <c r="A147" s="118">
        <v>5261</v>
      </c>
      <c r="B147" s="113" t="s">
        <v>291</v>
      </c>
      <c r="C147" s="135">
        <v>0</v>
      </c>
      <c r="D147" s="106">
        <f t="shared" si="0"/>
        <v>0</v>
      </c>
      <c r="E147" s="117"/>
    </row>
    <row r="148" spans="1:5" x14ac:dyDescent="0.2">
      <c r="A148" s="118">
        <v>5262</v>
      </c>
      <c r="B148" s="113" t="s">
        <v>292</v>
      </c>
      <c r="C148" s="135">
        <v>0</v>
      </c>
      <c r="D148" s="106">
        <f t="shared" si="0"/>
        <v>0</v>
      </c>
      <c r="E148" s="117"/>
    </row>
    <row r="149" spans="1:5" x14ac:dyDescent="0.2">
      <c r="A149" s="118">
        <v>5270</v>
      </c>
      <c r="B149" s="113" t="s">
        <v>293</v>
      </c>
      <c r="C149" s="135">
        <f>SUM(C150)</f>
        <v>0</v>
      </c>
      <c r="D149" s="106">
        <f t="shared" si="0"/>
        <v>0</v>
      </c>
      <c r="E149" s="117"/>
    </row>
    <row r="150" spans="1:5" x14ac:dyDescent="0.2">
      <c r="A150" s="118">
        <v>5271</v>
      </c>
      <c r="B150" s="113" t="s">
        <v>294</v>
      </c>
      <c r="C150" s="135">
        <v>0</v>
      </c>
      <c r="D150" s="106">
        <f t="shared" si="0"/>
        <v>0</v>
      </c>
      <c r="E150" s="117"/>
    </row>
    <row r="151" spans="1:5" x14ac:dyDescent="0.2">
      <c r="A151" s="118">
        <v>5280</v>
      </c>
      <c r="B151" s="113" t="s">
        <v>295</v>
      </c>
      <c r="C151" s="135">
        <f>SUM(C152:C156)</f>
        <v>0</v>
      </c>
      <c r="D151" s="106">
        <f t="shared" si="0"/>
        <v>0</v>
      </c>
      <c r="E151" s="117"/>
    </row>
    <row r="152" spans="1:5" x14ac:dyDescent="0.2">
      <c r="A152" s="118">
        <v>5281</v>
      </c>
      <c r="B152" s="113" t="s">
        <v>296</v>
      </c>
      <c r="C152" s="135">
        <v>0</v>
      </c>
      <c r="D152" s="106">
        <f t="shared" si="0"/>
        <v>0</v>
      </c>
      <c r="E152" s="117"/>
    </row>
    <row r="153" spans="1:5" x14ac:dyDescent="0.2">
      <c r="A153" s="118">
        <v>5282</v>
      </c>
      <c r="B153" s="113" t="s">
        <v>297</v>
      </c>
      <c r="C153" s="135">
        <v>0</v>
      </c>
      <c r="D153" s="106">
        <f t="shared" si="0"/>
        <v>0</v>
      </c>
      <c r="E153" s="117"/>
    </row>
    <row r="154" spans="1:5" x14ac:dyDescent="0.2">
      <c r="A154" s="118">
        <v>5283</v>
      </c>
      <c r="B154" s="113" t="s">
        <v>298</v>
      </c>
      <c r="C154" s="135">
        <v>0</v>
      </c>
      <c r="D154" s="106">
        <f t="shared" si="0"/>
        <v>0</v>
      </c>
      <c r="E154" s="117"/>
    </row>
    <row r="155" spans="1:5" x14ac:dyDescent="0.2">
      <c r="A155" s="118">
        <v>5284</v>
      </c>
      <c r="B155" s="113" t="s">
        <v>299</v>
      </c>
      <c r="C155" s="135">
        <v>0</v>
      </c>
      <c r="D155" s="106">
        <f t="shared" si="0"/>
        <v>0</v>
      </c>
      <c r="E155" s="117"/>
    </row>
    <row r="156" spans="1:5" x14ac:dyDescent="0.2">
      <c r="A156" s="118">
        <v>5285</v>
      </c>
      <c r="B156" s="113" t="s">
        <v>300</v>
      </c>
      <c r="C156" s="135">
        <v>0</v>
      </c>
      <c r="D156" s="106">
        <f t="shared" si="0"/>
        <v>0</v>
      </c>
      <c r="E156" s="117"/>
    </row>
    <row r="157" spans="1:5" x14ac:dyDescent="0.2">
      <c r="A157" s="118">
        <v>5290</v>
      </c>
      <c r="B157" s="113" t="s">
        <v>301</v>
      </c>
      <c r="C157" s="135">
        <f>SUM(C158:C159)</f>
        <v>0</v>
      </c>
      <c r="D157" s="106">
        <f t="shared" si="0"/>
        <v>0</v>
      </c>
      <c r="E157" s="117"/>
    </row>
    <row r="158" spans="1:5" x14ac:dyDescent="0.2">
      <c r="A158" s="118">
        <v>5291</v>
      </c>
      <c r="B158" s="113" t="s">
        <v>302</v>
      </c>
      <c r="C158" s="135">
        <v>0</v>
      </c>
      <c r="D158" s="106">
        <f t="shared" si="0"/>
        <v>0</v>
      </c>
      <c r="E158" s="117"/>
    </row>
    <row r="159" spans="1:5" x14ac:dyDescent="0.2">
      <c r="A159" s="118">
        <v>5292</v>
      </c>
      <c r="B159" s="113" t="s">
        <v>303</v>
      </c>
      <c r="C159" s="135">
        <v>0</v>
      </c>
      <c r="D159" s="106">
        <f t="shared" si="0"/>
        <v>0</v>
      </c>
      <c r="E159" s="117"/>
    </row>
    <row r="160" spans="1:5" x14ac:dyDescent="0.2">
      <c r="A160" s="118">
        <v>5300</v>
      </c>
      <c r="B160" s="113" t="s">
        <v>304</v>
      </c>
      <c r="C160" s="135">
        <f>C161+C164+C167</f>
        <v>0</v>
      </c>
      <c r="D160" s="106">
        <f t="shared" si="0"/>
        <v>0</v>
      </c>
      <c r="E160" s="117"/>
    </row>
    <row r="161" spans="1:5" x14ac:dyDescent="0.2">
      <c r="A161" s="118">
        <v>5310</v>
      </c>
      <c r="B161" s="113" t="s">
        <v>220</v>
      </c>
      <c r="C161" s="135">
        <f>C162+C163</f>
        <v>0</v>
      </c>
      <c r="D161" s="106">
        <f t="shared" si="0"/>
        <v>0</v>
      </c>
      <c r="E161" s="117"/>
    </row>
    <row r="162" spans="1:5" x14ac:dyDescent="0.2">
      <c r="A162" s="118">
        <v>5311</v>
      </c>
      <c r="B162" s="113" t="s">
        <v>305</v>
      </c>
      <c r="C162" s="135">
        <v>0</v>
      </c>
      <c r="D162" s="106">
        <f t="shared" si="0"/>
        <v>0</v>
      </c>
      <c r="E162" s="117"/>
    </row>
    <row r="163" spans="1:5" x14ac:dyDescent="0.2">
      <c r="A163" s="118">
        <v>5312</v>
      </c>
      <c r="B163" s="113" t="s">
        <v>306</v>
      </c>
      <c r="C163" s="135">
        <v>0</v>
      </c>
      <c r="D163" s="106">
        <f t="shared" si="0"/>
        <v>0</v>
      </c>
      <c r="E163" s="117"/>
    </row>
    <row r="164" spans="1:5" x14ac:dyDescent="0.2">
      <c r="A164" s="118">
        <v>5320</v>
      </c>
      <c r="B164" s="113" t="s">
        <v>221</v>
      </c>
      <c r="C164" s="135">
        <f>SUM(C165:C166)</f>
        <v>0</v>
      </c>
      <c r="D164" s="106">
        <f t="shared" ref="D164:D220" si="1">C164/$C$98</f>
        <v>0</v>
      </c>
      <c r="E164" s="117"/>
    </row>
    <row r="165" spans="1:5" x14ac:dyDescent="0.2">
      <c r="A165" s="118">
        <v>5321</v>
      </c>
      <c r="B165" s="113" t="s">
        <v>307</v>
      </c>
      <c r="C165" s="135">
        <v>0</v>
      </c>
      <c r="D165" s="106">
        <f t="shared" si="1"/>
        <v>0</v>
      </c>
      <c r="E165" s="117"/>
    </row>
    <row r="166" spans="1:5" x14ac:dyDescent="0.2">
      <c r="A166" s="118">
        <v>5322</v>
      </c>
      <c r="B166" s="113" t="s">
        <v>308</v>
      </c>
      <c r="C166" s="135">
        <v>0</v>
      </c>
      <c r="D166" s="106">
        <f t="shared" si="1"/>
        <v>0</v>
      </c>
      <c r="E166" s="117"/>
    </row>
    <row r="167" spans="1:5" x14ac:dyDescent="0.2">
      <c r="A167" s="118">
        <v>5330</v>
      </c>
      <c r="B167" s="113" t="s">
        <v>222</v>
      </c>
      <c r="C167" s="135">
        <f>SUM(C168:C169)</f>
        <v>0</v>
      </c>
      <c r="D167" s="106">
        <f t="shared" si="1"/>
        <v>0</v>
      </c>
      <c r="E167" s="117"/>
    </row>
    <row r="168" spans="1:5" x14ac:dyDescent="0.2">
      <c r="A168" s="118">
        <v>5331</v>
      </c>
      <c r="B168" s="113" t="s">
        <v>309</v>
      </c>
      <c r="C168" s="135">
        <v>0</v>
      </c>
      <c r="D168" s="106">
        <f t="shared" si="1"/>
        <v>0</v>
      </c>
      <c r="E168" s="117"/>
    </row>
    <row r="169" spans="1:5" x14ac:dyDescent="0.2">
      <c r="A169" s="118">
        <v>5332</v>
      </c>
      <c r="B169" s="113" t="s">
        <v>310</v>
      </c>
      <c r="C169" s="135">
        <v>0</v>
      </c>
      <c r="D169" s="106">
        <f t="shared" si="1"/>
        <v>0</v>
      </c>
      <c r="E169" s="117"/>
    </row>
    <row r="170" spans="1:5" x14ac:dyDescent="0.2">
      <c r="A170" s="118">
        <v>5400</v>
      </c>
      <c r="B170" s="113" t="s">
        <v>311</v>
      </c>
      <c r="C170" s="135">
        <f>C171+C174+C177+C180+C182</f>
        <v>0</v>
      </c>
      <c r="D170" s="106">
        <f t="shared" si="1"/>
        <v>0</v>
      </c>
      <c r="E170" s="117"/>
    </row>
    <row r="171" spans="1:5" x14ac:dyDescent="0.2">
      <c r="A171" s="118">
        <v>5410</v>
      </c>
      <c r="B171" s="113" t="s">
        <v>312</v>
      </c>
      <c r="C171" s="135">
        <f>SUM(C172:C173)</f>
        <v>0</v>
      </c>
      <c r="D171" s="106">
        <f t="shared" si="1"/>
        <v>0</v>
      </c>
      <c r="E171" s="117"/>
    </row>
    <row r="172" spans="1:5" x14ac:dyDescent="0.2">
      <c r="A172" s="118">
        <v>5411</v>
      </c>
      <c r="B172" s="113" t="s">
        <v>313</v>
      </c>
      <c r="C172" s="135">
        <v>0</v>
      </c>
      <c r="D172" s="106">
        <f t="shared" si="1"/>
        <v>0</v>
      </c>
      <c r="E172" s="117"/>
    </row>
    <row r="173" spans="1:5" x14ac:dyDescent="0.2">
      <c r="A173" s="118">
        <v>5412</v>
      </c>
      <c r="B173" s="113" t="s">
        <v>314</v>
      </c>
      <c r="C173" s="135">
        <v>0</v>
      </c>
      <c r="D173" s="106">
        <f t="shared" si="1"/>
        <v>0</v>
      </c>
      <c r="E173" s="117"/>
    </row>
    <row r="174" spans="1:5" x14ac:dyDescent="0.2">
      <c r="A174" s="118">
        <v>5420</v>
      </c>
      <c r="B174" s="113" t="s">
        <v>315</v>
      </c>
      <c r="C174" s="135">
        <f>SUM(C175:C176)</f>
        <v>0</v>
      </c>
      <c r="D174" s="106">
        <f t="shared" si="1"/>
        <v>0</v>
      </c>
      <c r="E174" s="117"/>
    </row>
    <row r="175" spans="1:5" x14ac:dyDescent="0.2">
      <c r="A175" s="118">
        <v>5421</v>
      </c>
      <c r="B175" s="113" t="s">
        <v>316</v>
      </c>
      <c r="C175" s="135">
        <v>0</v>
      </c>
      <c r="D175" s="106">
        <f t="shared" si="1"/>
        <v>0</v>
      </c>
      <c r="E175" s="117"/>
    </row>
    <row r="176" spans="1:5" x14ac:dyDescent="0.2">
      <c r="A176" s="118">
        <v>5422</v>
      </c>
      <c r="B176" s="113" t="s">
        <v>317</v>
      </c>
      <c r="C176" s="135">
        <v>0</v>
      </c>
      <c r="D176" s="106">
        <f t="shared" si="1"/>
        <v>0</v>
      </c>
      <c r="E176" s="117"/>
    </row>
    <row r="177" spans="1:5" x14ac:dyDescent="0.2">
      <c r="A177" s="118">
        <v>5430</v>
      </c>
      <c r="B177" s="113" t="s">
        <v>318</v>
      </c>
      <c r="C177" s="135">
        <f>SUM(C178:C179)</f>
        <v>0</v>
      </c>
      <c r="D177" s="106">
        <f t="shared" si="1"/>
        <v>0</v>
      </c>
      <c r="E177" s="117"/>
    </row>
    <row r="178" spans="1:5" x14ac:dyDescent="0.2">
      <c r="A178" s="118">
        <v>5431</v>
      </c>
      <c r="B178" s="113" t="s">
        <v>319</v>
      </c>
      <c r="C178" s="135">
        <v>0</v>
      </c>
      <c r="D178" s="106">
        <f t="shared" si="1"/>
        <v>0</v>
      </c>
      <c r="E178" s="117"/>
    </row>
    <row r="179" spans="1:5" x14ac:dyDescent="0.2">
      <c r="A179" s="118">
        <v>5432</v>
      </c>
      <c r="B179" s="113" t="s">
        <v>320</v>
      </c>
      <c r="C179" s="135">
        <v>0</v>
      </c>
      <c r="D179" s="106">
        <f t="shared" si="1"/>
        <v>0</v>
      </c>
      <c r="E179" s="117"/>
    </row>
    <row r="180" spans="1:5" x14ac:dyDescent="0.2">
      <c r="A180" s="118">
        <v>5440</v>
      </c>
      <c r="B180" s="113" t="s">
        <v>321</v>
      </c>
      <c r="C180" s="135">
        <f>SUM(C181)</f>
        <v>0</v>
      </c>
      <c r="D180" s="106">
        <f t="shared" si="1"/>
        <v>0</v>
      </c>
      <c r="E180" s="117"/>
    </row>
    <row r="181" spans="1:5" x14ac:dyDescent="0.2">
      <c r="A181" s="118">
        <v>5441</v>
      </c>
      <c r="B181" s="113" t="s">
        <v>321</v>
      </c>
      <c r="C181" s="135">
        <v>0</v>
      </c>
      <c r="D181" s="106">
        <f t="shared" si="1"/>
        <v>0</v>
      </c>
      <c r="E181" s="117"/>
    </row>
    <row r="182" spans="1:5" x14ac:dyDescent="0.2">
      <c r="A182" s="118">
        <v>5450</v>
      </c>
      <c r="B182" s="113" t="s">
        <v>322</v>
      </c>
      <c r="C182" s="135">
        <f>SUM(C183:C184)</f>
        <v>0</v>
      </c>
      <c r="D182" s="106">
        <f t="shared" si="1"/>
        <v>0</v>
      </c>
      <c r="E182" s="117"/>
    </row>
    <row r="183" spans="1:5" x14ac:dyDescent="0.2">
      <c r="A183" s="118">
        <v>5451</v>
      </c>
      <c r="B183" s="113" t="s">
        <v>323</v>
      </c>
      <c r="C183" s="135">
        <v>0</v>
      </c>
      <c r="D183" s="106">
        <f t="shared" si="1"/>
        <v>0</v>
      </c>
      <c r="E183" s="117"/>
    </row>
    <row r="184" spans="1:5" x14ac:dyDescent="0.2">
      <c r="A184" s="118">
        <v>5452</v>
      </c>
      <c r="B184" s="113" t="s">
        <v>324</v>
      </c>
      <c r="C184" s="135">
        <v>0</v>
      </c>
      <c r="D184" s="106">
        <f t="shared" si="1"/>
        <v>0</v>
      </c>
      <c r="E184" s="117"/>
    </row>
    <row r="185" spans="1:5" x14ac:dyDescent="0.2">
      <c r="A185" s="118">
        <v>5500</v>
      </c>
      <c r="B185" s="113" t="s">
        <v>325</v>
      </c>
      <c r="C185" s="135">
        <f>C186+C195+C198+C204+C206+C208</f>
        <v>2039.34</v>
      </c>
      <c r="D185" s="106">
        <f t="shared" si="1"/>
        <v>5.355201488845484E-5</v>
      </c>
      <c r="E185" s="117"/>
    </row>
    <row r="186" spans="1:5" x14ac:dyDescent="0.2">
      <c r="A186" s="118">
        <v>5510</v>
      </c>
      <c r="B186" s="113" t="s">
        <v>326</v>
      </c>
      <c r="C186" s="135">
        <f>SUM(C187:C194)</f>
        <v>91.25</v>
      </c>
      <c r="D186" s="106">
        <f t="shared" si="1"/>
        <v>2.3961778607645143E-6</v>
      </c>
      <c r="E186" s="117"/>
    </row>
    <row r="187" spans="1:5" x14ac:dyDescent="0.2">
      <c r="A187" s="118">
        <v>5511</v>
      </c>
      <c r="B187" s="113" t="s">
        <v>327</v>
      </c>
      <c r="C187" s="135">
        <v>0</v>
      </c>
      <c r="D187" s="106">
        <f t="shared" si="1"/>
        <v>0</v>
      </c>
      <c r="E187" s="117"/>
    </row>
    <row r="188" spans="1:5" x14ac:dyDescent="0.2">
      <c r="A188" s="118">
        <v>5512</v>
      </c>
      <c r="B188" s="113" t="s">
        <v>328</v>
      </c>
      <c r="C188" s="135">
        <v>0</v>
      </c>
      <c r="D188" s="106">
        <f t="shared" si="1"/>
        <v>0</v>
      </c>
      <c r="E188" s="117"/>
    </row>
    <row r="189" spans="1:5" x14ac:dyDescent="0.2">
      <c r="A189" s="118">
        <v>5513</v>
      </c>
      <c r="B189" s="113" t="s">
        <v>329</v>
      </c>
      <c r="C189" s="135">
        <v>0</v>
      </c>
      <c r="D189" s="106">
        <f t="shared" si="1"/>
        <v>0</v>
      </c>
      <c r="E189" s="117"/>
    </row>
    <row r="190" spans="1:5" x14ac:dyDescent="0.2">
      <c r="A190" s="118">
        <v>5514</v>
      </c>
      <c r="B190" s="113" t="s">
        <v>330</v>
      </c>
      <c r="C190" s="135">
        <v>0</v>
      </c>
      <c r="D190" s="106">
        <f t="shared" si="1"/>
        <v>0</v>
      </c>
      <c r="E190" s="117"/>
    </row>
    <row r="191" spans="1:5" x14ac:dyDescent="0.2">
      <c r="A191" s="118">
        <v>5515</v>
      </c>
      <c r="B191" s="113" t="s">
        <v>331</v>
      </c>
      <c r="C191" s="135">
        <v>0</v>
      </c>
      <c r="D191" s="106">
        <f t="shared" si="1"/>
        <v>0</v>
      </c>
      <c r="E191" s="117"/>
    </row>
    <row r="192" spans="1:5" x14ac:dyDescent="0.2">
      <c r="A192" s="118">
        <v>5516</v>
      </c>
      <c r="B192" s="113" t="s">
        <v>332</v>
      </c>
      <c r="C192" s="135">
        <v>0</v>
      </c>
      <c r="D192" s="106">
        <f t="shared" si="1"/>
        <v>0</v>
      </c>
      <c r="E192" s="117"/>
    </row>
    <row r="193" spans="1:5" x14ac:dyDescent="0.2">
      <c r="A193" s="118">
        <v>5517</v>
      </c>
      <c r="B193" s="113" t="s">
        <v>333</v>
      </c>
      <c r="C193" s="135">
        <v>0</v>
      </c>
      <c r="D193" s="106">
        <f t="shared" si="1"/>
        <v>0</v>
      </c>
      <c r="E193" s="117"/>
    </row>
    <row r="194" spans="1:5" x14ac:dyDescent="0.2">
      <c r="A194" s="118">
        <v>5518</v>
      </c>
      <c r="B194" s="113" t="s">
        <v>42</v>
      </c>
      <c r="C194" s="135">
        <v>91.25</v>
      </c>
      <c r="D194" s="106">
        <f t="shared" si="1"/>
        <v>2.3961778607645143E-6</v>
      </c>
      <c r="E194" s="117"/>
    </row>
    <row r="195" spans="1:5" x14ac:dyDescent="0.2">
      <c r="A195" s="118">
        <v>5520</v>
      </c>
      <c r="B195" s="113" t="s">
        <v>41</v>
      </c>
      <c r="C195" s="135">
        <f>SUM(C196:C197)</f>
        <v>0</v>
      </c>
      <c r="D195" s="106">
        <f t="shared" si="1"/>
        <v>0</v>
      </c>
      <c r="E195" s="117"/>
    </row>
    <row r="196" spans="1:5" x14ac:dyDescent="0.2">
      <c r="A196" s="118">
        <v>5521</v>
      </c>
      <c r="B196" s="113" t="s">
        <v>334</v>
      </c>
      <c r="C196" s="135">
        <v>0</v>
      </c>
      <c r="D196" s="106">
        <f t="shared" si="1"/>
        <v>0</v>
      </c>
      <c r="E196" s="117"/>
    </row>
    <row r="197" spans="1:5" x14ac:dyDescent="0.2">
      <c r="A197" s="118">
        <v>5522</v>
      </c>
      <c r="B197" s="113" t="s">
        <v>335</v>
      </c>
      <c r="C197" s="135">
        <v>0</v>
      </c>
      <c r="D197" s="106">
        <f t="shared" si="1"/>
        <v>0</v>
      </c>
      <c r="E197" s="117"/>
    </row>
    <row r="198" spans="1:5" x14ac:dyDescent="0.2">
      <c r="A198" s="118">
        <v>5530</v>
      </c>
      <c r="B198" s="113" t="s">
        <v>336</v>
      </c>
      <c r="C198" s="135">
        <f>SUM(C199:C203)</f>
        <v>0</v>
      </c>
      <c r="D198" s="106">
        <f t="shared" si="1"/>
        <v>0</v>
      </c>
      <c r="E198" s="117"/>
    </row>
    <row r="199" spans="1:5" x14ac:dyDescent="0.2">
      <c r="A199" s="118">
        <v>5531</v>
      </c>
      <c r="B199" s="113" t="s">
        <v>337</v>
      </c>
      <c r="C199" s="135">
        <v>0</v>
      </c>
      <c r="D199" s="106">
        <f t="shared" si="1"/>
        <v>0</v>
      </c>
      <c r="E199" s="117"/>
    </row>
    <row r="200" spans="1:5" x14ac:dyDescent="0.2">
      <c r="A200" s="118">
        <v>5532</v>
      </c>
      <c r="B200" s="113" t="s">
        <v>338</v>
      </c>
      <c r="C200" s="135">
        <v>0</v>
      </c>
      <c r="D200" s="106">
        <f t="shared" si="1"/>
        <v>0</v>
      </c>
      <c r="E200" s="117"/>
    </row>
    <row r="201" spans="1:5" x14ac:dyDescent="0.2">
      <c r="A201" s="118">
        <v>5533</v>
      </c>
      <c r="B201" s="113" t="s">
        <v>339</v>
      </c>
      <c r="C201" s="135">
        <v>0</v>
      </c>
      <c r="D201" s="106">
        <f t="shared" si="1"/>
        <v>0</v>
      </c>
      <c r="E201" s="117"/>
    </row>
    <row r="202" spans="1:5" x14ac:dyDescent="0.2">
      <c r="A202" s="118">
        <v>5534</v>
      </c>
      <c r="B202" s="113" t="s">
        <v>340</v>
      </c>
      <c r="C202" s="135">
        <v>0</v>
      </c>
      <c r="D202" s="106">
        <f t="shared" si="1"/>
        <v>0</v>
      </c>
      <c r="E202" s="117"/>
    </row>
    <row r="203" spans="1:5" x14ac:dyDescent="0.2">
      <c r="A203" s="118">
        <v>5535</v>
      </c>
      <c r="B203" s="113" t="s">
        <v>341</v>
      </c>
      <c r="C203" s="135">
        <v>0</v>
      </c>
      <c r="D203" s="106">
        <f t="shared" si="1"/>
        <v>0</v>
      </c>
      <c r="E203" s="117"/>
    </row>
    <row r="204" spans="1:5" x14ac:dyDescent="0.2">
      <c r="A204" s="118">
        <v>5540</v>
      </c>
      <c r="B204" s="113" t="s">
        <v>342</v>
      </c>
      <c r="C204" s="135">
        <f>SUM(C205)</f>
        <v>0</v>
      </c>
      <c r="D204" s="106">
        <f t="shared" si="1"/>
        <v>0</v>
      </c>
      <c r="E204" s="117"/>
    </row>
    <row r="205" spans="1:5" x14ac:dyDescent="0.2">
      <c r="A205" s="118">
        <v>5541</v>
      </c>
      <c r="B205" s="113" t="s">
        <v>342</v>
      </c>
      <c r="C205" s="135">
        <v>0</v>
      </c>
      <c r="D205" s="106">
        <f t="shared" si="1"/>
        <v>0</v>
      </c>
      <c r="E205" s="117"/>
    </row>
    <row r="206" spans="1:5" x14ac:dyDescent="0.2">
      <c r="A206" s="118">
        <v>5550</v>
      </c>
      <c r="B206" s="113" t="s">
        <v>343</v>
      </c>
      <c r="C206" s="135">
        <f>C207</f>
        <v>0</v>
      </c>
      <c r="D206" s="106">
        <f t="shared" si="1"/>
        <v>0</v>
      </c>
      <c r="E206" s="117"/>
    </row>
    <row r="207" spans="1:5" x14ac:dyDescent="0.2">
      <c r="A207" s="118">
        <v>5551</v>
      </c>
      <c r="B207" s="113" t="s">
        <v>343</v>
      </c>
      <c r="C207" s="135">
        <v>0</v>
      </c>
      <c r="D207" s="106">
        <f t="shared" si="1"/>
        <v>0</v>
      </c>
      <c r="E207" s="117"/>
    </row>
    <row r="208" spans="1:5" x14ac:dyDescent="0.2">
      <c r="A208" s="118">
        <v>5590</v>
      </c>
      <c r="B208" s="113" t="s">
        <v>344</v>
      </c>
      <c r="C208" s="135">
        <f>SUM(C209:C217)</f>
        <v>1948.09</v>
      </c>
      <c r="D208" s="106">
        <f t="shared" si="1"/>
        <v>5.1155837027690324E-5</v>
      </c>
      <c r="E208" s="117"/>
    </row>
    <row r="209" spans="1:5" x14ac:dyDescent="0.2">
      <c r="A209" s="118">
        <v>5591</v>
      </c>
      <c r="B209" s="113" t="s">
        <v>345</v>
      </c>
      <c r="C209" s="135">
        <v>0</v>
      </c>
      <c r="D209" s="106">
        <f t="shared" si="1"/>
        <v>0</v>
      </c>
      <c r="E209" s="117"/>
    </row>
    <row r="210" spans="1:5" x14ac:dyDescent="0.2">
      <c r="A210" s="118">
        <v>5592</v>
      </c>
      <c r="B210" s="113" t="s">
        <v>346</v>
      </c>
      <c r="C210" s="135">
        <v>0</v>
      </c>
      <c r="D210" s="106">
        <f t="shared" si="1"/>
        <v>0</v>
      </c>
      <c r="E210" s="117"/>
    </row>
    <row r="211" spans="1:5" x14ac:dyDescent="0.2">
      <c r="A211" s="118">
        <v>5593</v>
      </c>
      <c r="B211" s="113" t="s">
        <v>347</v>
      </c>
      <c r="C211" s="135">
        <v>0</v>
      </c>
      <c r="D211" s="106">
        <f t="shared" si="1"/>
        <v>0</v>
      </c>
      <c r="E211" s="117"/>
    </row>
    <row r="212" spans="1:5" x14ac:dyDescent="0.2">
      <c r="A212" s="118">
        <v>5594</v>
      </c>
      <c r="B212" s="113" t="s">
        <v>400</v>
      </c>
      <c r="C212" s="135">
        <v>0</v>
      </c>
      <c r="D212" s="106">
        <f t="shared" si="1"/>
        <v>0</v>
      </c>
      <c r="E212" s="117"/>
    </row>
    <row r="213" spans="1:5" x14ac:dyDescent="0.2">
      <c r="A213" s="118">
        <v>5595</v>
      </c>
      <c r="B213" s="113" t="s">
        <v>349</v>
      </c>
      <c r="C213" s="135">
        <v>0</v>
      </c>
      <c r="D213" s="106">
        <f t="shared" si="1"/>
        <v>0</v>
      </c>
      <c r="E213" s="117"/>
    </row>
    <row r="214" spans="1:5" x14ac:dyDescent="0.2">
      <c r="A214" s="118">
        <v>5596</v>
      </c>
      <c r="B214" s="113" t="s">
        <v>242</v>
      </c>
      <c r="C214" s="135">
        <v>0</v>
      </c>
      <c r="D214" s="106">
        <f t="shared" si="1"/>
        <v>0</v>
      </c>
      <c r="E214" s="117"/>
    </row>
    <row r="215" spans="1:5" x14ac:dyDescent="0.2">
      <c r="A215" s="118">
        <v>5597</v>
      </c>
      <c r="B215" s="113" t="s">
        <v>350</v>
      </c>
      <c r="C215" s="135">
        <v>0</v>
      </c>
      <c r="D215" s="106">
        <f t="shared" si="1"/>
        <v>0</v>
      </c>
      <c r="E215" s="117"/>
    </row>
    <row r="216" spans="1:5" x14ac:dyDescent="0.2">
      <c r="A216" s="118">
        <v>5598</v>
      </c>
      <c r="B216" s="113" t="s">
        <v>401</v>
      </c>
      <c r="C216" s="135">
        <v>0</v>
      </c>
      <c r="D216" s="106">
        <f t="shared" si="1"/>
        <v>0</v>
      </c>
      <c r="E216" s="117"/>
    </row>
    <row r="217" spans="1:5" x14ac:dyDescent="0.2">
      <c r="A217" s="118">
        <v>5599</v>
      </c>
      <c r="B217" s="113" t="s">
        <v>351</v>
      </c>
      <c r="C217" s="135">
        <v>1948.09</v>
      </c>
      <c r="D217" s="106">
        <f t="shared" si="1"/>
        <v>5.1155837027690324E-5</v>
      </c>
      <c r="E217" s="117"/>
    </row>
    <row r="218" spans="1:5" x14ac:dyDescent="0.2">
      <c r="A218" s="118">
        <v>5600</v>
      </c>
      <c r="B218" s="113" t="s">
        <v>40</v>
      </c>
      <c r="C218" s="135">
        <f>C219</f>
        <v>229920.09</v>
      </c>
      <c r="D218" s="106">
        <f t="shared" si="1"/>
        <v>6.0375827879779126E-3</v>
      </c>
      <c r="E218" s="117"/>
    </row>
    <row r="219" spans="1:5" x14ac:dyDescent="0.2">
      <c r="A219" s="118">
        <v>5610</v>
      </c>
      <c r="B219" s="113" t="s">
        <v>352</v>
      </c>
      <c r="C219" s="135">
        <f>C220</f>
        <v>229920.09</v>
      </c>
      <c r="D219" s="106">
        <f t="shared" si="1"/>
        <v>6.0375827879779126E-3</v>
      </c>
      <c r="E219" s="117"/>
    </row>
    <row r="220" spans="1:5" x14ac:dyDescent="0.2">
      <c r="A220" s="118">
        <v>5611</v>
      </c>
      <c r="B220" s="113" t="s">
        <v>353</v>
      </c>
      <c r="C220" s="135">
        <v>229920.09</v>
      </c>
      <c r="D220" s="106">
        <f t="shared" si="1"/>
        <v>6.0375827879779126E-3</v>
      </c>
      <c r="E220" s="117"/>
    </row>
    <row r="222" spans="1:5" x14ac:dyDescent="0.2">
      <c r="B222" s="16" t="s">
        <v>494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43307086614173229" right="0.39370078740157483" top="0.62992125984251968" bottom="0.74803149606299213" header="0.31496062992125984" footer="0.43"/>
  <pageSetup orientation="landscape" r:id="rId1"/>
  <headerFooter>
    <oddFooter>&amp;R&amp;8&amp;P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topLeftCell="A19" workbookViewId="0">
      <selection activeCell="A14" sqref="A14:E27"/>
    </sheetView>
  </sheetViews>
  <sheetFormatPr baseColWidth="10" defaultColWidth="9.140625" defaultRowHeight="11.25" x14ac:dyDescent="0.2"/>
  <cols>
    <col min="1" max="1" width="10" style="21" customWidth="1"/>
    <col min="2" max="2" width="48.140625" style="21" customWidth="1"/>
    <col min="3" max="3" width="22.85546875" style="21" customWidth="1"/>
    <col min="4" max="5" width="16.7109375" style="21" customWidth="1"/>
    <col min="6" max="16384" width="9.140625" style="21"/>
  </cols>
  <sheetData>
    <row r="1" spans="1:5" ht="18.95" customHeight="1" x14ac:dyDescent="0.2">
      <c r="A1" s="143" t="s">
        <v>519</v>
      </c>
      <c r="B1" s="143"/>
      <c r="C1" s="143"/>
      <c r="D1" s="19" t="s">
        <v>476</v>
      </c>
      <c r="E1" s="20">
        <v>2022</v>
      </c>
    </row>
    <row r="2" spans="1:5" ht="18.95" customHeight="1" x14ac:dyDescent="0.2">
      <c r="A2" s="143" t="s">
        <v>482</v>
      </c>
      <c r="B2" s="143"/>
      <c r="C2" s="143"/>
      <c r="D2" s="19" t="s">
        <v>477</v>
      </c>
      <c r="E2" s="20" t="s">
        <v>479</v>
      </c>
    </row>
    <row r="3" spans="1:5" ht="18.95" customHeight="1" x14ac:dyDescent="0.2">
      <c r="A3" s="143" t="s">
        <v>520</v>
      </c>
      <c r="B3" s="143"/>
      <c r="C3" s="143"/>
      <c r="D3" s="19" t="s">
        <v>478</v>
      </c>
      <c r="E3" s="20">
        <v>1</v>
      </c>
    </row>
    <row r="4" spans="1:5" x14ac:dyDescent="0.2">
      <c r="A4" s="22" t="s">
        <v>81</v>
      </c>
      <c r="B4" s="23"/>
      <c r="C4" s="23"/>
      <c r="D4" s="23"/>
      <c r="E4" s="23"/>
    </row>
    <row r="6" spans="1:5" x14ac:dyDescent="0.2">
      <c r="A6" s="23" t="s">
        <v>73</v>
      </c>
      <c r="B6" s="23"/>
      <c r="C6" s="23"/>
      <c r="D6" s="23"/>
      <c r="E6" s="23"/>
    </row>
    <row r="7" spans="1:5" x14ac:dyDescent="0.2">
      <c r="A7" s="24" t="s">
        <v>51</v>
      </c>
      <c r="B7" s="24" t="s">
        <v>48</v>
      </c>
      <c r="C7" s="24" t="s">
        <v>49</v>
      </c>
      <c r="D7" s="24" t="s">
        <v>50</v>
      </c>
      <c r="E7" s="24" t="s">
        <v>52</v>
      </c>
    </row>
    <row r="8" spans="1:5" x14ac:dyDescent="0.2">
      <c r="A8" s="110">
        <v>3110</v>
      </c>
      <c r="B8" s="109" t="s">
        <v>221</v>
      </c>
      <c r="C8" s="136">
        <v>275141859.58999997</v>
      </c>
      <c r="D8" s="109"/>
      <c r="E8" s="109"/>
    </row>
    <row r="9" spans="1:5" x14ac:dyDescent="0.2">
      <c r="A9" s="110">
        <v>3120</v>
      </c>
      <c r="B9" s="109" t="s">
        <v>354</v>
      </c>
      <c r="C9" s="136">
        <v>1547259.67</v>
      </c>
      <c r="D9" s="109"/>
      <c r="E9" s="109"/>
    </row>
    <row r="10" spans="1:5" x14ac:dyDescent="0.2">
      <c r="A10" s="110">
        <v>3130</v>
      </c>
      <c r="B10" s="109" t="s">
        <v>355</v>
      </c>
      <c r="C10" s="136">
        <v>0</v>
      </c>
      <c r="D10" s="109"/>
      <c r="E10" s="109"/>
    </row>
    <row r="12" spans="1:5" x14ac:dyDescent="0.2">
      <c r="A12" s="23" t="s">
        <v>74</v>
      </c>
      <c r="B12" s="23"/>
      <c r="C12" s="23"/>
      <c r="D12" s="23"/>
      <c r="E12" s="23"/>
    </row>
    <row r="13" spans="1:5" x14ac:dyDescent="0.2">
      <c r="A13" s="24" t="s">
        <v>51</v>
      </c>
      <c r="B13" s="24" t="s">
        <v>48</v>
      </c>
      <c r="C13" s="24" t="s">
        <v>49</v>
      </c>
      <c r="D13" s="24" t="s">
        <v>356</v>
      </c>
      <c r="E13" s="24"/>
    </row>
    <row r="14" spans="1:5" x14ac:dyDescent="0.2">
      <c r="A14" s="110">
        <v>3210</v>
      </c>
      <c r="B14" s="109" t="s">
        <v>357</v>
      </c>
      <c r="C14" s="136">
        <v>21118457</v>
      </c>
      <c r="D14" s="109"/>
      <c r="E14" s="109"/>
    </row>
    <row r="15" spans="1:5" x14ac:dyDescent="0.2">
      <c r="A15" s="110">
        <v>3220</v>
      </c>
      <c r="B15" s="109" t="s">
        <v>358</v>
      </c>
      <c r="C15" s="136">
        <v>311317608.88999999</v>
      </c>
      <c r="D15" s="109"/>
      <c r="E15" s="109"/>
    </row>
    <row r="16" spans="1:5" x14ac:dyDescent="0.2">
      <c r="A16" s="110">
        <v>3230</v>
      </c>
      <c r="B16" s="109" t="s">
        <v>359</v>
      </c>
      <c r="C16" s="136">
        <f>SUM(C17:C20)</f>
        <v>5474</v>
      </c>
      <c r="D16" s="109"/>
      <c r="E16" s="109"/>
    </row>
    <row r="17" spans="1:5" x14ac:dyDescent="0.2">
      <c r="A17" s="110">
        <v>3231</v>
      </c>
      <c r="B17" s="109" t="s">
        <v>360</v>
      </c>
      <c r="C17" s="136">
        <v>5474</v>
      </c>
      <c r="D17" s="109"/>
      <c r="E17" s="109"/>
    </row>
    <row r="18" spans="1:5" x14ac:dyDescent="0.2">
      <c r="A18" s="110">
        <v>3232</v>
      </c>
      <c r="B18" s="109" t="s">
        <v>361</v>
      </c>
      <c r="C18" s="136">
        <v>0</v>
      </c>
      <c r="D18" s="109"/>
      <c r="E18" s="109"/>
    </row>
    <row r="19" spans="1:5" x14ac:dyDescent="0.2">
      <c r="A19" s="110">
        <v>3233</v>
      </c>
      <c r="B19" s="109" t="s">
        <v>362</v>
      </c>
      <c r="C19" s="136">
        <v>0</v>
      </c>
      <c r="D19" s="109"/>
      <c r="E19" s="109"/>
    </row>
    <row r="20" spans="1:5" x14ac:dyDescent="0.2">
      <c r="A20" s="110">
        <v>3239</v>
      </c>
      <c r="B20" s="109" t="s">
        <v>363</v>
      </c>
      <c r="C20" s="136">
        <v>0</v>
      </c>
      <c r="D20" s="109"/>
      <c r="E20" s="109"/>
    </row>
    <row r="21" spans="1:5" x14ac:dyDescent="0.2">
      <c r="A21" s="110">
        <v>3240</v>
      </c>
      <c r="B21" s="109" t="s">
        <v>364</v>
      </c>
      <c r="C21" s="136">
        <f>SUM(C22:C24)</f>
        <v>0</v>
      </c>
      <c r="D21" s="109"/>
      <c r="E21" s="109"/>
    </row>
    <row r="22" spans="1:5" x14ac:dyDescent="0.2">
      <c r="A22" s="110">
        <v>3241</v>
      </c>
      <c r="B22" s="109" t="s">
        <v>365</v>
      </c>
      <c r="C22" s="136">
        <v>0</v>
      </c>
      <c r="D22" s="109"/>
      <c r="E22" s="109"/>
    </row>
    <row r="23" spans="1:5" x14ac:dyDescent="0.2">
      <c r="A23" s="110">
        <v>3242</v>
      </c>
      <c r="B23" s="109" t="s">
        <v>366</v>
      </c>
      <c r="C23" s="136">
        <v>0</v>
      </c>
      <c r="D23" s="109"/>
      <c r="E23" s="109"/>
    </row>
    <row r="24" spans="1:5" x14ac:dyDescent="0.2">
      <c r="A24" s="110">
        <v>3243</v>
      </c>
      <c r="B24" s="109" t="s">
        <v>367</v>
      </c>
      <c r="C24" s="136">
        <v>0</v>
      </c>
      <c r="D24" s="109"/>
      <c r="E24" s="109"/>
    </row>
    <row r="25" spans="1:5" x14ac:dyDescent="0.2">
      <c r="A25" s="110">
        <v>3250</v>
      </c>
      <c r="B25" s="109" t="s">
        <v>368</v>
      </c>
      <c r="C25" s="136">
        <f>SUM(C26:C27)</f>
        <v>0</v>
      </c>
      <c r="D25" s="109"/>
      <c r="E25" s="109"/>
    </row>
    <row r="26" spans="1:5" x14ac:dyDescent="0.2">
      <c r="A26" s="110">
        <v>3251</v>
      </c>
      <c r="B26" s="109" t="s">
        <v>369</v>
      </c>
      <c r="C26" s="136">
        <v>0</v>
      </c>
      <c r="D26" s="109"/>
      <c r="E26" s="109"/>
    </row>
    <row r="27" spans="1:5" x14ac:dyDescent="0.2">
      <c r="A27" s="110">
        <v>3252</v>
      </c>
      <c r="B27" s="109" t="s">
        <v>370</v>
      </c>
      <c r="C27" s="136">
        <v>0</v>
      </c>
      <c r="D27" s="109"/>
      <c r="E27" s="109"/>
    </row>
    <row r="29" spans="1:5" x14ac:dyDescent="0.2">
      <c r="B29" s="21" t="s">
        <v>494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47"/>
  <pageSetup orientation="landscape" r:id="rId1"/>
  <headerFooter>
    <oddFooter>&amp;R&amp;8&amp;P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13"/>
  <sheetViews>
    <sheetView topLeftCell="A76" zoomScale="110" zoomScaleNormal="110" workbookViewId="0">
      <selection activeCell="C20" sqref="C20"/>
    </sheetView>
  </sheetViews>
  <sheetFormatPr baseColWidth="10" defaultColWidth="9.140625" defaultRowHeight="11.25" x14ac:dyDescent="0.2"/>
  <cols>
    <col min="1" max="1" width="10" style="21" customWidth="1"/>
    <col min="2" max="2" width="63.42578125" style="21" bestFit="1" customWidth="1"/>
    <col min="3" max="3" width="15.28515625" style="21" bestFit="1" customWidth="1"/>
    <col min="4" max="4" width="16.42578125" style="21" bestFit="1" customWidth="1"/>
    <col min="5" max="5" width="10.42578125" style="21" customWidth="1"/>
    <col min="6" max="16384" width="9.140625" style="21"/>
  </cols>
  <sheetData>
    <row r="1" spans="1:5" s="25" customFormat="1" ht="18.95" customHeight="1" x14ac:dyDescent="0.25">
      <c r="A1" s="143" t="s">
        <v>519</v>
      </c>
      <c r="B1" s="143"/>
      <c r="C1" s="143"/>
      <c r="D1" s="19" t="s">
        <v>476</v>
      </c>
      <c r="E1" s="20">
        <v>2022</v>
      </c>
    </row>
    <row r="2" spans="1:5" s="25" customFormat="1" ht="18.95" customHeight="1" x14ac:dyDescent="0.25">
      <c r="A2" s="143" t="s">
        <v>483</v>
      </c>
      <c r="B2" s="143"/>
      <c r="C2" s="143"/>
      <c r="D2" s="19" t="s">
        <v>477</v>
      </c>
      <c r="E2" s="20" t="s">
        <v>479</v>
      </c>
    </row>
    <row r="3" spans="1:5" s="25" customFormat="1" ht="18.95" customHeight="1" x14ac:dyDescent="0.25">
      <c r="A3" s="143" t="s">
        <v>520</v>
      </c>
      <c r="B3" s="143"/>
      <c r="C3" s="143"/>
      <c r="D3" s="19" t="s">
        <v>478</v>
      </c>
      <c r="E3" s="20">
        <v>1</v>
      </c>
    </row>
    <row r="4" spans="1:5" x14ac:dyDescent="0.2">
      <c r="A4" s="22" t="s">
        <v>81</v>
      </c>
      <c r="B4" s="23"/>
      <c r="C4" s="23"/>
      <c r="D4" s="23"/>
      <c r="E4" s="23"/>
    </row>
    <row r="6" spans="1:5" x14ac:dyDescent="0.2">
      <c r="A6" s="23" t="s">
        <v>75</v>
      </c>
      <c r="B6" s="23"/>
      <c r="C6" s="23"/>
      <c r="D6" s="23"/>
      <c r="E6" s="23"/>
    </row>
    <row r="7" spans="1:5" x14ac:dyDescent="0.2">
      <c r="A7" s="24" t="s">
        <v>51</v>
      </c>
      <c r="B7" s="24" t="s">
        <v>518</v>
      </c>
      <c r="C7" s="89">
        <v>2022</v>
      </c>
      <c r="D7" s="89">
        <v>2021</v>
      </c>
      <c r="E7" s="24"/>
    </row>
    <row r="8" spans="1:5" x14ac:dyDescent="0.2">
      <c r="A8" s="110">
        <v>1111</v>
      </c>
      <c r="B8" s="109" t="s">
        <v>371</v>
      </c>
      <c r="C8" s="136">
        <v>1577073.45</v>
      </c>
      <c r="D8" s="136">
        <v>965087.99</v>
      </c>
      <c r="E8" s="109"/>
    </row>
    <row r="9" spans="1:5" x14ac:dyDescent="0.2">
      <c r="A9" s="110">
        <v>1112</v>
      </c>
      <c r="B9" s="109" t="s">
        <v>372</v>
      </c>
      <c r="C9" s="136">
        <v>14161211.359999999</v>
      </c>
      <c r="D9" s="136">
        <v>5590087.6900000004</v>
      </c>
      <c r="E9" s="109"/>
    </row>
    <row r="10" spans="1:5" x14ac:dyDescent="0.2">
      <c r="A10" s="110">
        <v>1113</v>
      </c>
      <c r="B10" s="109" t="s">
        <v>373</v>
      </c>
      <c r="C10" s="136">
        <v>0</v>
      </c>
      <c r="D10" s="136">
        <v>0</v>
      </c>
      <c r="E10" s="109"/>
    </row>
    <row r="11" spans="1:5" x14ac:dyDescent="0.2">
      <c r="A11" s="110">
        <v>1114</v>
      </c>
      <c r="B11" s="109" t="s">
        <v>82</v>
      </c>
      <c r="C11" s="136">
        <v>196622568.00999999</v>
      </c>
      <c r="D11" s="136">
        <v>196887305.38999999</v>
      </c>
      <c r="E11" s="109"/>
    </row>
    <row r="12" spans="1:5" x14ac:dyDescent="0.2">
      <c r="A12" s="110">
        <v>1115</v>
      </c>
      <c r="B12" s="109" t="s">
        <v>83</v>
      </c>
      <c r="C12" s="136">
        <v>0</v>
      </c>
      <c r="D12" s="136">
        <v>0</v>
      </c>
      <c r="E12" s="109"/>
    </row>
    <row r="13" spans="1:5" x14ac:dyDescent="0.2">
      <c r="A13" s="110">
        <v>1116</v>
      </c>
      <c r="B13" s="109" t="s">
        <v>374</v>
      </c>
      <c r="C13" s="136">
        <v>0</v>
      </c>
      <c r="D13" s="136">
        <v>0</v>
      </c>
      <c r="E13" s="109"/>
    </row>
    <row r="14" spans="1:5" x14ac:dyDescent="0.2">
      <c r="A14" s="110">
        <v>1119</v>
      </c>
      <c r="B14" s="109" t="s">
        <v>375</v>
      </c>
      <c r="C14" s="136">
        <v>0</v>
      </c>
      <c r="D14" s="136">
        <v>0</v>
      </c>
      <c r="E14" s="109"/>
    </row>
    <row r="15" spans="1:5" x14ac:dyDescent="0.2">
      <c r="A15" s="120">
        <v>1110</v>
      </c>
      <c r="B15" s="102" t="s">
        <v>496</v>
      </c>
      <c r="C15" s="104">
        <f>SUM(C8:C14)</f>
        <v>212360852.81999999</v>
      </c>
      <c r="D15" s="104">
        <f>SUM(D8:D14)</f>
        <v>203442481.06999999</v>
      </c>
      <c r="E15" s="109"/>
    </row>
    <row r="18" spans="1:5" x14ac:dyDescent="0.2">
      <c r="A18" s="23" t="s">
        <v>76</v>
      </c>
      <c r="B18" s="23"/>
      <c r="C18" s="23"/>
      <c r="D18" s="23"/>
      <c r="E18" s="90"/>
    </row>
    <row r="19" spans="1:5" x14ac:dyDescent="0.2">
      <c r="A19" s="24" t="s">
        <v>51</v>
      </c>
      <c r="B19" s="24" t="s">
        <v>518</v>
      </c>
      <c r="C19" s="94" t="s">
        <v>517</v>
      </c>
      <c r="D19" s="94" t="s">
        <v>77</v>
      </c>
      <c r="E19" s="90"/>
    </row>
    <row r="20" spans="1:5" x14ac:dyDescent="0.2">
      <c r="A20" s="120">
        <v>1230</v>
      </c>
      <c r="B20" s="102" t="s">
        <v>115</v>
      </c>
      <c r="C20" s="104">
        <f>SUM(C21:C27)</f>
        <v>12965296.550000001</v>
      </c>
      <c r="D20" s="104">
        <f>SUM(D21:D27)</f>
        <v>12965296.550000001</v>
      </c>
      <c r="E20" s="90"/>
    </row>
    <row r="21" spans="1:5" x14ac:dyDescent="0.2">
      <c r="A21" s="110">
        <v>1231</v>
      </c>
      <c r="B21" s="109" t="s">
        <v>116</v>
      </c>
      <c r="C21" s="136">
        <v>0</v>
      </c>
      <c r="D21" s="136">
        <v>0</v>
      </c>
      <c r="E21" s="90"/>
    </row>
    <row r="22" spans="1:5" x14ac:dyDescent="0.2">
      <c r="A22" s="110">
        <v>1232</v>
      </c>
      <c r="B22" s="109" t="s">
        <v>117</v>
      </c>
      <c r="C22" s="136">
        <v>0</v>
      </c>
      <c r="D22" s="136">
        <v>0</v>
      </c>
      <c r="E22" s="90"/>
    </row>
    <row r="23" spans="1:5" x14ac:dyDescent="0.2">
      <c r="A23" s="110">
        <v>1233</v>
      </c>
      <c r="B23" s="109" t="s">
        <v>118</v>
      </c>
      <c r="C23" s="136">
        <v>0</v>
      </c>
      <c r="D23" s="136">
        <v>0</v>
      </c>
      <c r="E23" s="90"/>
    </row>
    <row r="24" spans="1:5" x14ac:dyDescent="0.2">
      <c r="A24" s="110">
        <v>1234</v>
      </c>
      <c r="B24" s="109" t="s">
        <v>119</v>
      </c>
      <c r="C24" s="136">
        <v>0</v>
      </c>
      <c r="D24" s="136">
        <v>0</v>
      </c>
      <c r="E24" s="90"/>
    </row>
    <row r="25" spans="1:5" x14ac:dyDescent="0.2">
      <c r="A25" s="110">
        <v>1235</v>
      </c>
      <c r="B25" s="109" t="s">
        <v>120</v>
      </c>
      <c r="C25" s="136">
        <v>5262259.82</v>
      </c>
      <c r="D25" s="136">
        <v>5262259.82</v>
      </c>
      <c r="E25" s="90"/>
    </row>
    <row r="26" spans="1:5" x14ac:dyDescent="0.2">
      <c r="A26" s="110">
        <v>1236</v>
      </c>
      <c r="B26" s="109" t="s">
        <v>121</v>
      </c>
      <c r="C26" s="136">
        <v>6373963.0300000003</v>
      </c>
      <c r="D26" s="136">
        <v>6373963.0300000003</v>
      </c>
      <c r="E26" s="90"/>
    </row>
    <row r="27" spans="1:5" x14ac:dyDescent="0.2">
      <c r="A27" s="110">
        <v>1239</v>
      </c>
      <c r="B27" s="109" t="s">
        <v>122</v>
      </c>
      <c r="C27" s="136">
        <v>1329073.7</v>
      </c>
      <c r="D27" s="136">
        <v>1329073.7</v>
      </c>
      <c r="E27" s="90"/>
    </row>
    <row r="28" spans="1:5" x14ac:dyDescent="0.2">
      <c r="A28" s="120">
        <v>1240</v>
      </c>
      <c r="B28" s="102" t="s">
        <v>123</v>
      </c>
      <c r="C28" s="104">
        <f>SUM(C29:C36)</f>
        <v>877732.78</v>
      </c>
      <c r="D28" s="104">
        <f>SUM(D29:D36)</f>
        <v>877732.78</v>
      </c>
      <c r="E28" s="90"/>
    </row>
    <row r="29" spans="1:5" x14ac:dyDescent="0.2">
      <c r="A29" s="110">
        <v>1241</v>
      </c>
      <c r="B29" s="109" t="s">
        <v>124</v>
      </c>
      <c r="C29" s="136">
        <v>534254.28</v>
      </c>
      <c r="D29" s="136">
        <v>534254.28</v>
      </c>
      <c r="E29" s="90"/>
    </row>
    <row r="30" spans="1:5" x14ac:dyDescent="0.2">
      <c r="A30" s="110">
        <v>1242</v>
      </c>
      <c r="B30" s="109" t="s">
        <v>125</v>
      </c>
      <c r="C30" s="136">
        <v>0</v>
      </c>
      <c r="D30" s="136">
        <v>0</v>
      </c>
      <c r="E30" s="90"/>
    </row>
    <row r="31" spans="1:5" x14ac:dyDescent="0.2">
      <c r="A31" s="110">
        <v>1243</v>
      </c>
      <c r="B31" s="109" t="s">
        <v>126</v>
      </c>
      <c r="C31" s="136">
        <v>0</v>
      </c>
      <c r="D31" s="136">
        <v>0</v>
      </c>
      <c r="E31" s="90"/>
    </row>
    <row r="32" spans="1:5" x14ac:dyDescent="0.2">
      <c r="A32" s="110">
        <v>1244</v>
      </c>
      <c r="B32" s="109" t="s">
        <v>127</v>
      </c>
      <c r="C32" s="136">
        <v>245000</v>
      </c>
      <c r="D32" s="136">
        <v>245000</v>
      </c>
      <c r="E32" s="90"/>
    </row>
    <row r="33" spans="1:5" x14ac:dyDescent="0.2">
      <c r="A33" s="110">
        <v>1245</v>
      </c>
      <c r="B33" s="109" t="s">
        <v>128</v>
      </c>
      <c r="C33" s="136">
        <v>0</v>
      </c>
      <c r="D33" s="136">
        <v>0</v>
      </c>
      <c r="E33" s="90"/>
    </row>
    <row r="34" spans="1:5" x14ac:dyDescent="0.2">
      <c r="A34" s="110">
        <v>1246</v>
      </c>
      <c r="B34" s="109" t="s">
        <v>129</v>
      </c>
      <c r="C34" s="136">
        <v>98478.5</v>
      </c>
      <c r="D34" s="136">
        <v>98478.5</v>
      </c>
    </row>
    <row r="35" spans="1:5" x14ac:dyDescent="0.2">
      <c r="A35" s="110">
        <v>1247</v>
      </c>
      <c r="B35" s="109" t="s">
        <v>130</v>
      </c>
      <c r="C35" s="136">
        <v>0</v>
      </c>
      <c r="D35" s="136">
        <v>0</v>
      </c>
    </row>
    <row r="36" spans="1:5" x14ac:dyDescent="0.2">
      <c r="A36" s="110">
        <v>1248</v>
      </c>
      <c r="B36" s="109" t="s">
        <v>131</v>
      </c>
      <c r="C36" s="136">
        <v>0</v>
      </c>
      <c r="D36" s="136">
        <v>0</v>
      </c>
    </row>
    <row r="37" spans="1:5" x14ac:dyDescent="0.2">
      <c r="A37" s="120">
        <v>1250</v>
      </c>
      <c r="B37" s="102" t="s">
        <v>133</v>
      </c>
      <c r="C37" s="104">
        <f>SUM(C38:C42)</f>
        <v>1565.67</v>
      </c>
      <c r="D37" s="104">
        <f>SUM(D38:D42)</f>
        <v>1565.67</v>
      </c>
      <c r="E37" s="91"/>
    </row>
    <row r="38" spans="1:5" x14ac:dyDescent="0.2">
      <c r="A38" s="110">
        <v>1251</v>
      </c>
      <c r="B38" s="109" t="s">
        <v>134</v>
      </c>
      <c r="C38" s="136">
        <v>1565.67</v>
      </c>
      <c r="D38" s="136">
        <v>1565.67</v>
      </c>
    </row>
    <row r="39" spans="1:5" x14ac:dyDescent="0.2">
      <c r="A39" s="110">
        <v>1252</v>
      </c>
      <c r="B39" s="109" t="s">
        <v>135</v>
      </c>
      <c r="C39" s="136">
        <v>0</v>
      </c>
      <c r="D39" s="136">
        <v>0</v>
      </c>
    </row>
    <row r="40" spans="1:5" x14ac:dyDescent="0.2">
      <c r="A40" s="110">
        <v>1253</v>
      </c>
      <c r="B40" s="109" t="s">
        <v>136</v>
      </c>
      <c r="C40" s="136">
        <v>0</v>
      </c>
      <c r="D40" s="136">
        <v>0</v>
      </c>
    </row>
    <row r="41" spans="1:5" x14ac:dyDescent="0.2">
      <c r="A41" s="110">
        <v>1254</v>
      </c>
      <c r="B41" s="109" t="s">
        <v>137</v>
      </c>
      <c r="C41" s="136">
        <v>0</v>
      </c>
      <c r="D41" s="136">
        <v>0</v>
      </c>
    </row>
    <row r="42" spans="1:5" x14ac:dyDescent="0.2">
      <c r="A42" s="110">
        <v>1259</v>
      </c>
      <c r="B42" s="109" t="s">
        <v>138</v>
      </c>
      <c r="C42" s="136">
        <v>0</v>
      </c>
      <c r="D42" s="136">
        <v>0</v>
      </c>
    </row>
    <row r="43" spans="1:5" x14ac:dyDescent="0.2">
      <c r="A43" s="109"/>
      <c r="B43" s="126" t="s">
        <v>497</v>
      </c>
      <c r="C43" s="104">
        <f>C20+C28+C37</f>
        <v>13844595</v>
      </c>
      <c r="D43" s="104">
        <f>D20+D28+D37</f>
        <v>13844595</v>
      </c>
    </row>
    <row r="44" spans="1:5" s="90" customFormat="1" x14ac:dyDescent="0.2"/>
    <row r="45" spans="1:5" x14ac:dyDescent="0.2">
      <c r="A45" s="23" t="s">
        <v>79</v>
      </c>
      <c r="B45" s="23"/>
      <c r="C45" s="23"/>
      <c r="D45" s="23"/>
      <c r="E45" s="23"/>
    </row>
    <row r="46" spans="1:5" x14ac:dyDescent="0.2">
      <c r="A46" s="24" t="s">
        <v>51</v>
      </c>
      <c r="B46" s="24" t="s">
        <v>518</v>
      </c>
      <c r="C46" s="89">
        <v>2022</v>
      </c>
      <c r="D46" s="89">
        <v>2021</v>
      </c>
      <c r="E46" s="24"/>
    </row>
    <row r="47" spans="1:5" s="90" customFormat="1" x14ac:dyDescent="0.2">
      <c r="A47" s="120">
        <v>3210</v>
      </c>
      <c r="B47" s="102" t="s">
        <v>498</v>
      </c>
      <c r="C47" s="104">
        <v>21118457</v>
      </c>
      <c r="D47" s="104">
        <v>32908445.800000001</v>
      </c>
    </row>
    <row r="48" spans="1:5" x14ac:dyDescent="0.2">
      <c r="A48" s="110"/>
      <c r="B48" s="126" t="s">
        <v>487</v>
      </c>
      <c r="C48" s="104">
        <f>C49+C61+C93+C96</f>
        <v>2389693.6500000004</v>
      </c>
      <c r="D48" s="104">
        <f>D49+D61+D93+D96</f>
        <v>42920272.989999995</v>
      </c>
    </row>
    <row r="49" spans="1:4" x14ac:dyDescent="0.2">
      <c r="A49" s="120">
        <v>5400</v>
      </c>
      <c r="B49" s="102" t="s">
        <v>311</v>
      </c>
      <c r="C49" s="104">
        <f>C50+C52+C54+C56+C58</f>
        <v>0</v>
      </c>
      <c r="D49" s="104">
        <f>D50+D52+D54+D56+D58</f>
        <v>205199.37</v>
      </c>
    </row>
    <row r="50" spans="1:4" x14ac:dyDescent="0.2">
      <c r="A50" s="110">
        <v>5410</v>
      </c>
      <c r="B50" s="109" t="s">
        <v>488</v>
      </c>
      <c r="C50" s="136">
        <f>C51</f>
        <v>0</v>
      </c>
      <c r="D50" s="136">
        <f>D51</f>
        <v>205199.37</v>
      </c>
    </row>
    <row r="51" spans="1:4" x14ac:dyDescent="0.2">
      <c r="A51" s="110">
        <v>5411</v>
      </c>
      <c r="B51" s="109" t="s">
        <v>313</v>
      </c>
      <c r="C51" s="136">
        <v>0</v>
      </c>
      <c r="D51" s="136">
        <v>205199.37</v>
      </c>
    </row>
    <row r="52" spans="1:4" x14ac:dyDescent="0.2">
      <c r="A52" s="110">
        <v>5420</v>
      </c>
      <c r="B52" s="109" t="s">
        <v>489</v>
      </c>
      <c r="C52" s="136">
        <f>C53</f>
        <v>0</v>
      </c>
      <c r="D52" s="136">
        <f>D53</f>
        <v>0</v>
      </c>
    </row>
    <row r="53" spans="1:4" x14ac:dyDescent="0.2">
      <c r="A53" s="110">
        <v>5421</v>
      </c>
      <c r="B53" s="109" t="s">
        <v>316</v>
      </c>
      <c r="C53" s="136">
        <v>0</v>
      </c>
      <c r="D53" s="136">
        <v>0</v>
      </c>
    </row>
    <row r="54" spans="1:4" x14ac:dyDescent="0.2">
      <c r="A54" s="110">
        <v>5430</v>
      </c>
      <c r="B54" s="109" t="s">
        <v>490</v>
      </c>
      <c r="C54" s="136">
        <f>C55</f>
        <v>0</v>
      </c>
      <c r="D54" s="136">
        <f>D55</f>
        <v>0</v>
      </c>
    </row>
    <row r="55" spans="1:4" x14ac:dyDescent="0.2">
      <c r="A55" s="110">
        <v>5431</v>
      </c>
      <c r="B55" s="109" t="s">
        <v>319</v>
      </c>
      <c r="C55" s="136">
        <v>0</v>
      </c>
      <c r="D55" s="136">
        <v>0</v>
      </c>
    </row>
    <row r="56" spans="1:4" x14ac:dyDescent="0.2">
      <c r="A56" s="110">
        <v>5440</v>
      </c>
      <c r="B56" s="109" t="s">
        <v>491</v>
      </c>
      <c r="C56" s="136">
        <f>C57</f>
        <v>0</v>
      </c>
      <c r="D56" s="136">
        <f>D57</f>
        <v>0</v>
      </c>
    </row>
    <row r="57" spans="1:4" x14ac:dyDescent="0.2">
      <c r="A57" s="110">
        <v>5441</v>
      </c>
      <c r="B57" s="109" t="s">
        <v>491</v>
      </c>
      <c r="C57" s="136">
        <v>0</v>
      </c>
      <c r="D57" s="136">
        <v>0</v>
      </c>
    </row>
    <row r="58" spans="1:4" x14ac:dyDescent="0.2">
      <c r="A58" s="110">
        <v>5450</v>
      </c>
      <c r="B58" s="109" t="s">
        <v>492</v>
      </c>
      <c r="C58" s="136">
        <f>SUM(C59:C60)</f>
        <v>0</v>
      </c>
      <c r="D58" s="136">
        <f>SUM(D59:D60)</f>
        <v>0</v>
      </c>
    </row>
    <row r="59" spans="1:4" x14ac:dyDescent="0.2">
      <c r="A59" s="110">
        <v>5451</v>
      </c>
      <c r="B59" s="109" t="s">
        <v>323</v>
      </c>
      <c r="C59" s="136">
        <v>0</v>
      </c>
      <c r="D59" s="136">
        <v>0</v>
      </c>
    </row>
    <row r="60" spans="1:4" x14ac:dyDescent="0.2">
      <c r="A60" s="110">
        <v>5452</v>
      </c>
      <c r="B60" s="109" t="s">
        <v>324</v>
      </c>
      <c r="C60" s="136">
        <v>0</v>
      </c>
      <c r="D60" s="136">
        <v>0</v>
      </c>
    </row>
    <row r="61" spans="1:4" x14ac:dyDescent="0.2">
      <c r="A61" s="120">
        <v>5500</v>
      </c>
      <c r="B61" s="102" t="s">
        <v>325</v>
      </c>
      <c r="C61" s="104">
        <f>C62+C71+C74+C80+C82+C84</f>
        <v>2039.34</v>
      </c>
      <c r="D61" s="104">
        <f>D62+D71+D74+D80+D82+D84</f>
        <v>35545642.310000002</v>
      </c>
    </row>
    <row r="62" spans="1:4" x14ac:dyDescent="0.2">
      <c r="A62" s="110">
        <v>5510</v>
      </c>
      <c r="B62" s="109" t="s">
        <v>326</v>
      </c>
      <c r="C62" s="136">
        <f>SUM(C63:C70)</f>
        <v>91.25</v>
      </c>
      <c r="D62" s="136">
        <f>SUM(D63:D70)</f>
        <v>35545622.710000001</v>
      </c>
    </row>
    <row r="63" spans="1:4" x14ac:dyDescent="0.2">
      <c r="A63" s="110">
        <v>5511</v>
      </c>
      <c r="B63" s="109" t="s">
        <v>327</v>
      </c>
      <c r="C63" s="136">
        <v>0</v>
      </c>
      <c r="D63" s="136">
        <v>0</v>
      </c>
    </row>
    <row r="64" spans="1:4" x14ac:dyDescent="0.2">
      <c r="A64" s="110">
        <v>5512</v>
      </c>
      <c r="B64" s="109" t="s">
        <v>328</v>
      </c>
      <c r="C64" s="136">
        <v>0</v>
      </c>
      <c r="D64" s="136">
        <v>0</v>
      </c>
    </row>
    <row r="65" spans="1:4" x14ac:dyDescent="0.2">
      <c r="A65" s="110">
        <v>5513</v>
      </c>
      <c r="B65" s="109" t="s">
        <v>329</v>
      </c>
      <c r="C65" s="136">
        <v>0</v>
      </c>
      <c r="D65" s="136">
        <v>840738.89</v>
      </c>
    </row>
    <row r="66" spans="1:4" x14ac:dyDescent="0.2">
      <c r="A66" s="110">
        <v>5514</v>
      </c>
      <c r="B66" s="109" t="s">
        <v>330</v>
      </c>
      <c r="C66" s="136">
        <v>0</v>
      </c>
      <c r="D66" s="136">
        <v>27363743.510000002</v>
      </c>
    </row>
    <row r="67" spans="1:4" x14ac:dyDescent="0.2">
      <c r="A67" s="110">
        <v>5515</v>
      </c>
      <c r="B67" s="109" t="s">
        <v>331</v>
      </c>
      <c r="C67" s="136">
        <v>0</v>
      </c>
      <c r="D67" s="136">
        <v>7191531.5499999998</v>
      </c>
    </row>
    <row r="68" spans="1:4" x14ac:dyDescent="0.2">
      <c r="A68" s="110">
        <v>5516</v>
      </c>
      <c r="B68" s="109" t="s">
        <v>332</v>
      </c>
      <c r="C68" s="136">
        <v>0</v>
      </c>
      <c r="D68" s="136">
        <v>0</v>
      </c>
    </row>
    <row r="69" spans="1:4" x14ac:dyDescent="0.2">
      <c r="A69" s="110">
        <v>5517</v>
      </c>
      <c r="B69" s="109" t="s">
        <v>333</v>
      </c>
      <c r="C69" s="136">
        <v>0</v>
      </c>
      <c r="D69" s="136">
        <v>144503.16</v>
      </c>
    </row>
    <row r="70" spans="1:4" x14ac:dyDescent="0.2">
      <c r="A70" s="110">
        <v>5518</v>
      </c>
      <c r="B70" s="109" t="s">
        <v>42</v>
      </c>
      <c r="C70" s="136">
        <v>91.25</v>
      </c>
      <c r="D70" s="136">
        <v>5105.6000000000004</v>
      </c>
    </row>
    <row r="71" spans="1:4" x14ac:dyDescent="0.2">
      <c r="A71" s="110">
        <v>5520</v>
      </c>
      <c r="B71" s="109" t="s">
        <v>41</v>
      </c>
      <c r="C71" s="136">
        <f>SUM(C72:C73)</f>
        <v>0</v>
      </c>
      <c r="D71" s="136">
        <f>SUM(D72:D73)</f>
        <v>0</v>
      </c>
    </row>
    <row r="72" spans="1:4" x14ac:dyDescent="0.2">
      <c r="A72" s="110">
        <v>5521</v>
      </c>
      <c r="B72" s="109" t="s">
        <v>334</v>
      </c>
      <c r="C72" s="136">
        <v>0</v>
      </c>
      <c r="D72" s="136">
        <v>0</v>
      </c>
    </row>
    <row r="73" spans="1:4" x14ac:dyDescent="0.2">
      <c r="A73" s="110">
        <v>5522</v>
      </c>
      <c r="B73" s="109" t="s">
        <v>335</v>
      </c>
      <c r="C73" s="136">
        <v>0</v>
      </c>
      <c r="D73" s="136">
        <v>0</v>
      </c>
    </row>
    <row r="74" spans="1:4" x14ac:dyDescent="0.2">
      <c r="A74" s="110">
        <v>5530</v>
      </c>
      <c r="B74" s="109" t="s">
        <v>336</v>
      </c>
      <c r="C74" s="136">
        <f>SUM(C75:C79)</f>
        <v>0</v>
      </c>
      <c r="D74" s="136">
        <f>SUM(D75:D79)</f>
        <v>0</v>
      </c>
    </row>
    <row r="75" spans="1:4" x14ac:dyDescent="0.2">
      <c r="A75" s="110">
        <v>5531</v>
      </c>
      <c r="B75" s="109" t="s">
        <v>337</v>
      </c>
      <c r="C75" s="136">
        <v>0</v>
      </c>
      <c r="D75" s="136">
        <v>0</v>
      </c>
    </row>
    <row r="76" spans="1:4" x14ac:dyDescent="0.2">
      <c r="A76" s="110">
        <v>5532</v>
      </c>
      <c r="B76" s="109" t="s">
        <v>338</v>
      </c>
      <c r="C76" s="136">
        <v>0</v>
      </c>
      <c r="D76" s="136">
        <v>0</v>
      </c>
    </row>
    <row r="77" spans="1:4" x14ac:dyDescent="0.2">
      <c r="A77" s="110">
        <v>5533</v>
      </c>
      <c r="B77" s="109" t="s">
        <v>339</v>
      </c>
      <c r="C77" s="136">
        <v>0</v>
      </c>
      <c r="D77" s="136">
        <v>0</v>
      </c>
    </row>
    <row r="78" spans="1:4" x14ac:dyDescent="0.2">
      <c r="A78" s="110">
        <v>5534</v>
      </c>
      <c r="B78" s="109" t="s">
        <v>340</v>
      </c>
      <c r="C78" s="136">
        <v>0</v>
      </c>
      <c r="D78" s="136">
        <v>0</v>
      </c>
    </row>
    <row r="79" spans="1:4" x14ac:dyDescent="0.2">
      <c r="A79" s="110">
        <v>5535</v>
      </c>
      <c r="B79" s="109" t="s">
        <v>341</v>
      </c>
      <c r="C79" s="136">
        <v>0</v>
      </c>
      <c r="D79" s="136">
        <v>0</v>
      </c>
    </row>
    <row r="80" spans="1:4" x14ac:dyDescent="0.2">
      <c r="A80" s="110">
        <v>5540</v>
      </c>
      <c r="B80" s="109" t="s">
        <v>342</v>
      </c>
      <c r="C80" s="136">
        <f>SUM(C81)</f>
        <v>0</v>
      </c>
      <c r="D80" s="136">
        <f>SUM(D81)</f>
        <v>0</v>
      </c>
    </row>
    <row r="81" spans="1:4" x14ac:dyDescent="0.2">
      <c r="A81" s="110">
        <v>5541</v>
      </c>
      <c r="B81" s="109" t="s">
        <v>342</v>
      </c>
      <c r="C81" s="136">
        <v>0</v>
      </c>
      <c r="D81" s="136">
        <v>0</v>
      </c>
    </row>
    <row r="82" spans="1:4" x14ac:dyDescent="0.2">
      <c r="A82" s="110">
        <v>5550</v>
      </c>
      <c r="B82" s="109" t="s">
        <v>343</v>
      </c>
      <c r="C82" s="136">
        <f>SUM(C83)</f>
        <v>0</v>
      </c>
      <c r="D82" s="136">
        <f>SUM(D83)</f>
        <v>0</v>
      </c>
    </row>
    <row r="83" spans="1:4" x14ac:dyDescent="0.2">
      <c r="A83" s="110">
        <v>5551</v>
      </c>
      <c r="B83" s="109" t="s">
        <v>343</v>
      </c>
      <c r="C83" s="136">
        <v>0</v>
      </c>
      <c r="D83" s="136">
        <v>0</v>
      </c>
    </row>
    <row r="84" spans="1:4" x14ac:dyDescent="0.2">
      <c r="A84" s="110">
        <v>5590</v>
      </c>
      <c r="B84" s="109" t="s">
        <v>344</v>
      </c>
      <c r="C84" s="136">
        <f>SUM(C85:C92)</f>
        <v>1948.09</v>
      </c>
      <c r="D84" s="136">
        <f>SUM(D85:D92)</f>
        <v>19.600000000000001</v>
      </c>
    </row>
    <row r="85" spans="1:4" x14ac:dyDescent="0.2">
      <c r="A85" s="110">
        <v>5591</v>
      </c>
      <c r="B85" s="109" t="s">
        <v>345</v>
      </c>
      <c r="C85" s="136">
        <v>0</v>
      </c>
      <c r="D85" s="136">
        <v>0</v>
      </c>
    </row>
    <row r="86" spans="1:4" x14ac:dyDescent="0.2">
      <c r="A86" s="110">
        <v>5592</v>
      </c>
      <c r="B86" s="109" t="s">
        <v>346</v>
      </c>
      <c r="C86" s="136">
        <v>0</v>
      </c>
      <c r="D86" s="136">
        <v>0</v>
      </c>
    </row>
    <row r="87" spans="1:4" x14ac:dyDescent="0.2">
      <c r="A87" s="110">
        <v>5593</v>
      </c>
      <c r="B87" s="109" t="s">
        <v>347</v>
      </c>
      <c r="C87" s="136">
        <v>0</v>
      </c>
      <c r="D87" s="136">
        <v>0</v>
      </c>
    </row>
    <row r="88" spans="1:4" x14ac:dyDescent="0.2">
      <c r="A88" s="110">
        <v>5594</v>
      </c>
      <c r="B88" s="109" t="s">
        <v>348</v>
      </c>
      <c r="C88" s="136">
        <v>0</v>
      </c>
      <c r="D88" s="136">
        <v>0</v>
      </c>
    </row>
    <row r="89" spans="1:4" x14ac:dyDescent="0.2">
      <c r="A89" s="110">
        <v>5595</v>
      </c>
      <c r="B89" s="109" t="s">
        <v>349</v>
      </c>
      <c r="C89" s="136">
        <v>0</v>
      </c>
      <c r="D89" s="136">
        <v>0</v>
      </c>
    </row>
    <row r="90" spans="1:4" x14ac:dyDescent="0.2">
      <c r="A90" s="110">
        <v>5596</v>
      </c>
      <c r="B90" s="109" t="s">
        <v>242</v>
      </c>
      <c r="C90" s="136">
        <v>0</v>
      </c>
      <c r="D90" s="136">
        <v>0</v>
      </c>
    </row>
    <row r="91" spans="1:4" x14ac:dyDescent="0.2">
      <c r="A91" s="110">
        <v>5597</v>
      </c>
      <c r="B91" s="109" t="s">
        <v>350</v>
      </c>
      <c r="C91" s="136">
        <v>0</v>
      </c>
      <c r="D91" s="136">
        <v>0</v>
      </c>
    </row>
    <row r="92" spans="1:4" x14ac:dyDescent="0.2">
      <c r="A92" s="110">
        <v>5599</v>
      </c>
      <c r="B92" s="109" t="s">
        <v>351</v>
      </c>
      <c r="C92" s="136">
        <v>1948.09</v>
      </c>
      <c r="D92" s="136">
        <v>19.600000000000001</v>
      </c>
    </row>
    <row r="93" spans="1:4" x14ac:dyDescent="0.2">
      <c r="A93" s="120">
        <v>5600</v>
      </c>
      <c r="B93" s="102" t="s">
        <v>40</v>
      </c>
      <c r="C93" s="104">
        <f>C94</f>
        <v>229920.09</v>
      </c>
      <c r="D93" s="104">
        <f>D94</f>
        <v>2212437.09</v>
      </c>
    </row>
    <row r="94" spans="1:4" x14ac:dyDescent="0.2">
      <c r="A94" s="110">
        <v>5610</v>
      </c>
      <c r="B94" s="109" t="s">
        <v>352</v>
      </c>
      <c r="C94" s="136">
        <f>C95</f>
        <v>229920.09</v>
      </c>
      <c r="D94" s="136">
        <f>D95</f>
        <v>2212437.09</v>
      </c>
    </row>
    <row r="95" spans="1:4" x14ac:dyDescent="0.2">
      <c r="A95" s="110">
        <v>5611</v>
      </c>
      <c r="B95" s="109" t="s">
        <v>353</v>
      </c>
      <c r="C95" s="136">
        <v>229920.09</v>
      </c>
      <c r="D95" s="136">
        <v>2212437.09</v>
      </c>
    </row>
    <row r="96" spans="1:4" x14ac:dyDescent="0.2">
      <c r="A96" s="120">
        <v>2110</v>
      </c>
      <c r="B96" s="127" t="s">
        <v>499</v>
      </c>
      <c r="C96" s="104">
        <f>SUM(C97:C101)</f>
        <v>2157734.2200000002</v>
      </c>
      <c r="D96" s="104">
        <f>SUM(D97:D101)</f>
        <v>4956994.2200000007</v>
      </c>
    </row>
    <row r="97" spans="1:4" x14ac:dyDescent="0.2">
      <c r="A97" s="110">
        <v>2111</v>
      </c>
      <c r="B97" s="109" t="s">
        <v>500</v>
      </c>
      <c r="C97" s="136">
        <v>0</v>
      </c>
      <c r="D97" s="136">
        <v>3073763.22</v>
      </c>
    </row>
    <row r="98" spans="1:4" x14ac:dyDescent="0.2">
      <c r="A98" s="110">
        <v>2112</v>
      </c>
      <c r="B98" s="109" t="s">
        <v>501</v>
      </c>
      <c r="C98" s="136">
        <v>175322.22</v>
      </c>
      <c r="D98" s="136">
        <v>0</v>
      </c>
    </row>
    <row r="99" spans="1:4" x14ac:dyDescent="0.2">
      <c r="A99" s="110">
        <v>2112</v>
      </c>
      <c r="B99" s="109" t="s">
        <v>502</v>
      </c>
      <c r="C99" s="136">
        <v>1982412</v>
      </c>
      <c r="D99" s="136">
        <v>1883231</v>
      </c>
    </row>
    <row r="100" spans="1:4" x14ac:dyDescent="0.2">
      <c r="A100" s="110">
        <v>2115</v>
      </c>
      <c r="B100" s="109" t="s">
        <v>503</v>
      </c>
      <c r="C100" s="136">
        <v>0</v>
      </c>
      <c r="D100" s="136">
        <v>0</v>
      </c>
    </row>
    <row r="101" spans="1:4" x14ac:dyDescent="0.2">
      <c r="A101" s="110">
        <v>2114</v>
      </c>
      <c r="B101" s="109" t="s">
        <v>504</v>
      </c>
      <c r="C101" s="136">
        <v>0</v>
      </c>
      <c r="D101" s="136">
        <v>0</v>
      </c>
    </row>
    <row r="102" spans="1:4" x14ac:dyDescent="0.2">
      <c r="A102" s="110"/>
      <c r="B102" s="126" t="s">
        <v>505</v>
      </c>
      <c r="C102" s="104">
        <f>+C103</f>
        <v>0</v>
      </c>
      <c r="D102" s="104">
        <f>+D103</f>
        <v>0</v>
      </c>
    </row>
    <row r="103" spans="1:4" x14ac:dyDescent="0.2">
      <c r="A103" s="120">
        <v>1120</v>
      </c>
      <c r="B103" s="124" t="s">
        <v>506</v>
      </c>
      <c r="C103" s="104">
        <f>SUM(C104:C112)</f>
        <v>0</v>
      </c>
      <c r="D103" s="104">
        <f>SUM(D104:D112)</f>
        <v>0</v>
      </c>
    </row>
    <row r="104" spans="1:4" x14ac:dyDescent="0.2">
      <c r="A104" s="110">
        <v>1124</v>
      </c>
      <c r="B104" s="107" t="s">
        <v>507</v>
      </c>
      <c r="C104" s="111">
        <v>0</v>
      </c>
      <c r="D104" s="136">
        <v>0</v>
      </c>
    </row>
    <row r="105" spans="1:4" x14ac:dyDescent="0.2">
      <c r="A105" s="110">
        <v>1124</v>
      </c>
      <c r="B105" s="107" t="s">
        <v>508</v>
      </c>
      <c r="C105" s="111">
        <v>0</v>
      </c>
      <c r="D105" s="136">
        <v>0</v>
      </c>
    </row>
    <row r="106" spans="1:4" x14ac:dyDescent="0.2">
      <c r="A106" s="110">
        <v>1124</v>
      </c>
      <c r="B106" s="107" t="s">
        <v>509</v>
      </c>
      <c r="C106" s="111">
        <v>0</v>
      </c>
      <c r="D106" s="136">
        <v>0</v>
      </c>
    </row>
    <row r="107" spans="1:4" x14ac:dyDescent="0.2">
      <c r="A107" s="110">
        <v>1124</v>
      </c>
      <c r="B107" s="107" t="s">
        <v>510</v>
      </c>
      <c r="C107" s="111">
        <v>0</v>
      </c>
      <c r="D107" s="136">
        <v>0</v>
      </c>
    </row>
    <row r="108" spans="1:4" x14ac:dyDescent="0.2">
      <c r="A108" s="110">
        <v>1124</v>
      </c>
      <c r="B108" s="107" t="s">
        <v>511</v>
      </c>
      <c r="C108" s="136">
        <v>0</v>
      </c>
      <c r="D108" s="136">
        <v>0</v>
      </c>
    </row>
    <row r="109" spans="1:4" x14ac:dyDescent="0.2">
      <c r="A109" s="110">
        <v>1124</v>
      </c>
      <c r="B109" s="107" t="s">
        <v>512</v>
      </c>
      <c r="C109" s="136">
        <v>0</v>
      </c>
      <c r="D109" s="136">
        <v>0</v>
      </c>
    </row>
    <row r="110" spans="1:4" x14ac:dyDescent="0.2">
      <c r="A110" s="110">
        <v>1122</v>
      </c>
      <c r="B110" s="107" t="s">
        <v>513</v>
      </c>
      <c r="C110" s="136">
        <v>0</v>
      </c>
      <c r="D110" s="136">
        <v>0</v>
      </c>
    </row>
    <row r="111" spans="1:4" x14ac:dyDescent="0.2">
      <c r="A111" s="110">
        <v>1122</v>
      </c>
      <c r="B111" s="107" t="s">
        <v>514</v>
      </c>
      <c r="C111" s="111">
        <v>0</v>
      </c>
      <c r="D111" s="136">
        <v>0</v>
      </c>
    </row>
    <row r="112" spans="1:4" x14ac:dyDescent="0.2">
      <c r="A112" s="110">
        <v>1122</v>
      </c>
      <c r="B112" s="107" t="s">
        <v>515</v>
      </c>
      <c r="C112" s="136">
        <v>0</v>
      </c>
      <c r="D112" s="136">
        <v>0</v>
      </c>
    </row>
    <row r="113" spans="1:4" x14ac:dyDescent="0.2">
      <c r="A113" s="110"/>
      <c r="B113" s="122" t="s">
        <v>516</v>
      </c>
      <c r="C113" s="104">
        <f>C47+C48-C102</f>
        <v>23508150.649999999</v>
      </c>
      <c r="D113" s="104">
        <f>D47+D48-D102</f>
        <v>75828718.789999992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59:D60 D50:D57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58 C48:C60 D48:D49" xr:uid="{00000000-0002-0000-0700-000002000000}"/>
  </dataValidations>
  <pageMargins left="0.70866141732283472" right="0.70866141732283472" top="0.74803149606299213" bottom="0.74803149606299213" header="0.31496062992125984" footer="0.31496062992125984"/>
  <pageSetup orientation="landscape" r:id="rId1"/>
  <headerFooter>
    <oddFooter>&amp;R&amp;8&amp;P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topLeftCell="A4" workbookViewId="0">
      <selection activeCell="B22" sqref="B22"/>
    </sheetView>
  </sheetViews>
  <sheetFormatPr baseColWidth="10" defaultColWidth="11.42578125" defaultRowHeight="11.25" x14ac:dyDescent="0.2"/>
  <cols>
    <col min="1" max="1" width="3.28515625" style="29" customWidth="1"/>
    <col min="2" max="2" width="63.140625" style="29" customWidth="1"/>
    <col min="3" max="3" width="17.7109375" style="29" customWidth="1"/>
    <col min="4" max="16384" width="11.42578125" style="29"/>
  </cols>
  <sheetData>
    <row r="1" spans="1:3" s="27" customFormat="1" ht="18" customHeight="1" x14ac:dyDescent="0.25">
      <c r="A1" s="144" t="s">
        <v>519</v>
      </c>
      <c r="B1" s="145"/>
      <c r="C1" s="146"/>
    </row>
    <row r="2" spans="1:3" s="27" customFormat="1" ht="18" customHeight="1" x14ac:dyDescent="0.25">
      <c r="A2" s="147" t="s">
        <v>484</v>
      </c>
      <c r="B2" s="148"/>
      <c r="C2" s="149"/>
    </row>
    <row r="3" spans="1:3" s="27" customFormat="1" ht="18" customHeight="1" x14ac:dyDescent="0.25">
      <c r="A3" s="147" t="s">
        <v>520</v>
      </c>
      <c r="B3" s="150"/>
      <c r="C3" s="149"/>
    </row>
    <row r="4" spans="1:3" s="30" customFormat="1" ht="18" customHeight="1" x14ac:dyDescent="0.2">
      <c r="A4" s="151" t="s">
        <v>485</v>
      </c>
      <c r="B4" s="152"/>
      <c r="C4" s="153"/>
    </row>
    <row r="5" spans="1:3" s="28" customFormat="1" x14ac:dyDescent="0.2">
      <c r="A5" s="41" t="s">
        <v>402</v>
      </c>
      <c r="B5" s="41"/>
      <c r="C5" s="42">
        <v>59199937.299999997</v>
      </c>
    </row>
    <row r="6" spans="1:3" x14ac:dyDescent="0.2">
      <c r="A6" s="43"/>
      <c r="B6" s="44"/>
      <c r="C6" s="45"/>
    </row>
    <row r="7" spans="1:3" x14ac:dyDescent="0.2">
      <c r="A7" s="54" t="s">
        <v>403</v>
      </c>
      <c r="B7" s="54"/>
      <c r="C7" s="46">
        <f>SUM(C8:C13)</f>
        <v>0</v>
      </c>
    </row>
    <row r="8" spans="1:3" x14ac:dyDescent="0.2">
      <c r="A8" s="63" t="s">
        <v>404</v>
      </c>
      <c r="B8" s="62" t="s">
        <v>229</v>
      </c>
      <c r="C8" s="47">
        <v>0</v>
      </c>
    </row>
    <row r="9" spans="1:3" x14ac:dyDescent="0.2">
      <c r="A9" s="48" t="s">
        <v>405</v>
      </c>
      <c r="B9" s="49" t="s">
        <v>414</v>
      </c>
      <c r="C9" s="47">
        <v>0</v>
      </c>
    </row>
    <row r="10" spans="1:3" x14ac:dyDescent="0.2">
      <c r="A10" s="48" t="s">
        <v>406</v>
      </c>
      <c r="B10" s="49" t="s">
        <v>237</v>
      </c>
      <c r="C10" s="47">
        <v>0</v>
      </c>
    </row>
    <row r="11" spans="1:3" x14ac:dyDescent="0.2">
      <c r="A11" s="48" t="s">
        <v>407</v>
      </c>
      <c r="B11" s="49" t="s">
        <v>238</v>
      </c>
      <c r="C11" s="47">
        <v>0</v>
      </c>
    </row>
    <row r="12" spans="1:3" x14ac:dyDescent="0.2">
      <c r="A12" s="48" t="s">
        <v>408</v>
      </c>
      <c r="B12" s="49" t="s">
        <v>239</v>
      </c>
      <c r="C12" s="47">
        <v>0</v>
      </c>
    </row>
    <row r="13" spans="1:3" x14ac:dyDescent="0.2">
      <c r="A13" s="50" t="s">
        <v>409</v>
      </c>
      <c r="B13" s="51" t="s">
        <v>410</v>
      </c>
      <c r="C13" s="47">
        <v>0</v>
      </c>
    </row>
    <row r="14" spans="1:3" x14ac:dyDescent="0.2">
      <c r="A14" s="61"/>
      <c r="B14" s="52"/>
      <c r="C14" s="53"/>
    </row>
    <row r="15" spans="1:3" x14ac:dyDescent="0.2">
      <c r="A15" s="54" t="s">
        <v>44</v>
      </c>
      <c r="B15" s="44"/>
      <c r="C15" s="46">
        <f>SUM(C16:C18)</f>
        <v>0</v>
      </c>
    </row>
    <row r="16" spans="1:3" x14ac:dyDescent="0.2">
      <c r="A16" s="55">
        <v>3.1</v>
      </c>
      <c r="B16" s="49" t="s">
        <v>413</v>
      </c>
      <c r="C16" s="47">
        <v>0</v>
      </c>
    </row>
    <row r="17" spans="1:3" x14ac:dyDescent="0.2">
      <c r="A17" s="56">
        <v>3.2</v>
      </c>
      <c r="B17" s="49" t="s">
        <v>411</v>
      </c>
      <c r="C17" s="47">
        <v>0</v>
      </c>
    </row>
    <row r="18" spans="1:3" x14ac:dyDescent="0.2">
      <c r="A18" s="56">
        <v>3.3</v>
      </c>
      <c r="B18" s="51" t="s">
        <v>412</v>
      </c>
      <c r="C18" s="57">
        <v>0</v>
      </c>
    </row>
    <row r="19" spans="1:3" x14ac:dyDescent="0.2">
      <c r="A19" s="43"/>
      <c r="B19" s="58"/>
      <c r="C19" s="59"/>
    </row>
    <row r="20" spans="1:3" x14ac:dyDescent="0.2">
      <c r="A20" s="60" t="s">
        <v>43</v>
      </c>
      <c r="B20" s="60"/>
      <c r="C20" s="42">
        <f>C5+C7-C15</f>
        <v>59199937.299999997</v>
      </c>
    </row>
    <row r="22" spans="1:3" x14ac:dyDescent="0.2">
      <c r="B22" s="29" t="s">
        <v>494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Footer>&amp;R&amp;8&amp;P de &amp;N</oddFooter>
  </headerFooter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1"/>
  <sheetViews>
    <sheetView showGridLines="0" zoomScale="115" zoomScaleNormal="115" workbookViewId="0">
      <selection activeCell="E15" sqref="E15"/>
    </sheetView>
  </sheetViews>
  <sheetFormatPr baseColWidth="10" defaultColWidth="11.42578125" defaultRowHeight="11.25" x14ac:dyDescent="0.2"/>
  <cols>
    <col min="1" max="1" width="3.7109375" style="29" customWidth="1"/>
    <col min="2" max="2" width="62.140625" style="29" customWidth="1"/>
    <col min="3" max="3" width="17.7109375" style="29" customWidth="1"/>
    <col min="4" max="16384" width="11.42578125" style="29"/>
  </cols>
  <sheetData>
    <row r="1" spans="1:4" s="31" customFormat="1" ht="18.95" customHeight="1" x14ac:dyDescent="0.25">
      <c r="A1" s="154" t="s">
        <v>519</v>
      </c>
      <c r="B1" s="155"/>
      <c r="C1" s="156"/>
    </row>
    <row r="2" spans="1:4" s="31" customFormat="1" ht="18.95" customHeight="1" x14ac:dyDescent="0.25">
      <c r="A2" s="157" t="s">
        <v>486</v>
      </c>
      <c r="B2" s="158"/>
      <c r="C2" s="159"/>
    </row>
    <row r="3" spans="1:4" s="31" customFormat="1" ht="18.95" customHeight="1" x14ac:dyDescent="0.25">
      <c r="A3" s="157" t="s">
        <v>520</v>
      </c>
      <c r="B3" s="160"/>
      <c r="C3" s="159"/>
    </row>
    <row r="4" spans="1:4" s="32" customFormat="1" x14ac:dyDescent="0.2">
      <c r="A4" s="151" t="s">
        <v>485</v>
      </c>
      <c r="B4" s="152"/>
      <c r="C4" s="153"/>
    </row>
    <row r="5" spans="1:4" x14ac:dyDescent="0.2">
      <c r="A5" s="72" t="s">
        <v>415</v>
      </c>
      <c r="B5" s="41"/>
      <c r="C5" s="65">
        <v>52264297.229999997</v>
      </c>
    </row>
    <row r="6" spans="1:4" x14ac:dyDescent="0.2">
      <c r="A6" s="66"/>
      <c r="B6" s="44"/>
      <c r="C6" s="67"/>
    </row>
    <row r="7" spans="1:4" ht="15" x14ac:dyDescent="0.25">
      <c r="A7" s="54" t="s">
        <v>416</v>
      </c>
      <c r="B7" s="68"/>
      <c r="C7" s="46">
        <f>SUM(C8:C28)</f>
        <v>17022812.100000001</v>
      </c>
      <c r="D7"/>
    </row>
    <row r="8" spans="1:4" ht="15" x14ac:dyDescent="0.25">
      <c r="A8" s="88">
        <v>2.1</v>
      </c>
      <c r="B8" s="73" t="s">
        <v>257</v>
      </c>
      <c r="C8" s="74">
        <v>0</v>
      </c>
      <c r="D8"/>
    </row>
    <row r="9" spans="1:4" ht="15" x14ac:dyDescent="0.25">
      <c r="A9" s="88">
        <v>2.2000000000000002</v>
      </c>
      <c r="B9" s="73" t="s">
        <v>652</v>
      </c>
      <c r="C9" s="74">
        <v>2558706.4700000002</v>
      </c>
      <c r="D9"/>
    </row>
    <row r="10" spans="1:4" ht="15" x14ac:dyDescent="0.25">
      <c r="A10" s="81">
        <v>2.2999999999999998</v>
      </c>
      <c r="B10" s="64" t="s">
        <v>124</v>
      </c>
      <c r="C10" s="74">
        <v>534254.28</v>
      </c>
      <c r="D10"/>
    </row>
    <row r="11" spans="1:4" ht="15" x14ac:dyDescent="0.25">
      <c r="A11" s="81">
        <v>2.4</v>
      </c>
      <c r="B11" s="64" t="s">
        <v>125</v>
      </c>
      <c r="C11" s="74">
        <v>0</v>
      </c>
      <c r="D11"/>
    </row>
    <row r="12" spans="1:4" ht="15" x14ac:dyDescent="0.25">
      <c r="A12" s="81">
        <v>2.5</v>
      </c>
      <c r="B12" s="64" t="s">
        <v>126</v>
      </c>
      <c r="C12" s="74">
        <v>0</v>
      </c>
      <c r="D12"/>
    </row>
    <row r="13" spans="1:4" ht="15" x14ac:dyDescent="0.25">
      <c r="A13" s="81">
        <v>2.6</v>
      </c>
      <c r="B13" s="64" t="s">
        <v>127</v>
      </c>
      <c r="C13" s="74">
        <v>245000</v>
      </c>
      <c r="D13"/>
    </row>
    <row r="14" spans="1:4" ht="15" x14ac:dyDescent="0.25">
      <c r="A14" s="81">
        <v>2.7</v>
      </c>
      <c r="B14" s="64" t="s">
        <v>128</v>
      </c>
      <c r="C14" s="74">
        <v>0</v>
      </c>
      <c r="D14"/>
    </row>
    <row r="15" spans="1:4" ht="15" x14ac:dyDescent="0.25">
      <c r="A15" s="81">
        <v>2.8</v>
      </c>
      <c r="B15" s="64" t="s">
        <v>129</v>
      </c>
      <c r="C15" s="74">
        <v>98478.5</v>
      </c>
      <c r="D15"/>
    </row>
    <row r="16" spans="1:4" ht="15" x14ac:dyDescent="0.25">
      <c r="A16" s="81">
        <v>2.9</v>
      </c>
      <c r="B16" s="64" t="s">
        <v>131</v>
      </c>
      <c r="C16" s="74">
        <v>0</v>
      </c>
      <c r="D16"/>
    </row>
    <row r="17" spans="1:9" ht="15" x14ac:dyDescent="0.25">
      <c r="A17" s="81" t="s">
        <v>417</v>
      </c>
      <c r="B17" s="64" t="s">
        <v>418</v>
      </c>
      <c r="C17" s="74">
        <v>1329073.7</v>
      </c>
      <c r="D17"/>
    </row>
    <row r="18" spans="1:9" ht="15" x14ac:dyDescent="0.25">
      <c r="A18" s="81" t="s">
        <v>446</v>
      </c>
      <c r="B18" s="64" t="s">
        <v>133</v>
      </c>
      <c r="C18" s="74">
        <v>1565.67</v>
      </c>
      <c r="D18"/>
    </row>
    <row r="19" spans="1:9" ht="15" x14ac:dyDescent="0.25">
      <c r="A19" s="81" t="s">
        <v>447</v>
      </c>
      <c r="B19" s="64" t="s">
        <v>419</v>
      </c>
      <c r="C19" s="74">
        <v>5262259.82</v>
      </c>
      <c r="D19"/>
    </row>
    <row r="20" spans="1:9" ht="15" x14ac:dyDescent="0.25">
      <c r="A20" s="81" t="s">
        <v>448</v>
      </c>
      <c r="B20" s="64" t="s">
        <v>420</v>
      </c>
      <c r="C20" s="74">
        <v>6373963.0300000003</v>
      </c>
      <c r="D20"/>
    </row>
    <row r="21" spans="1:9" ht="15" x14ac:dyDescent="0.25">
      <c r="A21" s="81" t="s">
        <v>449</v>
      </c>
      <c r="B21" s="64" t="s">
        <v>421</v>
      </c>
      <c r="C21" s="74">
        <v>0</v>
      </c>
      <c r="D21"/>
    </row>
    <row r="22" spans="1:9" ht="15" x14ac:dyDescent="0.25">
      <c r="A22" s="81" t="s">
        <v>422</v>
      </c>
      <c r="B22" s="64" t="s">
        <v>423</v>
      </c>
      <c r="C22" s="74">
        <v>0</v>
      </c>
      <c r="D22"/>
    </row>
    <row r="23" spans="1:9" ht="15" x14ac:dyDescent="0.25">
      <c r="A23" s="81" t="s">
        <v>424</v>
      </c>
      <c r="B23" s="64" t="s">
        <v>425</v>
      </c>
      <c r="C23" s="74">
        <v>0</v>
      </c>
      <c r="D23"/>
    </row>
    <row r="24" spans="1:9" x14ac:dyDescent="0.2">
      <c r="A24" s="81" t="s">
        <v>426</v>
      </c>
      <c r="B24" s="64" t="s">
        <v>427</v>
      </c>
      <c r="C24" s="74">
        <v>0</v>
      </c>
    </row>
    <row r="25" spans="1:9" x14ac:dyDescent="0.2">
      <c r="A25" s="81" t="s">
        <v>428</v>
      </c>
      <c r="B25" s="64" t="s">
        <v>429</v>
      </c>
      <c r="C25" s="74">
        <v>0</v>
      </c>
    </row>
    <row r="26" spans="1:9" x14ac:dyDescent="0.2">
      <c r="A26" s="81" t="s">
        <v>430</v>
      </c>
      <c r="B26" s="64" t="s">
        <v>431</v>
      </c>
      <c r="C26" s="74">
        <v>0</v>
      </c>
    </row>
    <row r="27" spans="1:9" x14ac:dyDescent="0.2">
      <c r="A27" s="81" t="s">
        <v>432</v>
      </c>
      <c r="B27" s="64" t="s">
        <v>433</v>
      </c>
      <c r="C27" s="74">
        <v>0</v>
      </c>
    </row>
    <row r="28" spans="1:9" x14ac:dyDescent="0.2">
      <c r="A28" s="81" t="s">
        <v>434</v>
      </c>
      <c r="B28" s="73" t="s">
        <v>653</v>
      </c>
      <c r="C28" s="74">
        <v>619510.63</v>
      </c>
    </row>
    <row r="29" spans="1:9" x14ac:dyDescent="0.2">
      <c r="A29" s="82"/>
      <c r="B29" s="75"/>
      <c r="C29" s="76"/>
      <c r="H29" s="115"/>
      <c r="I29" s="130"/>
    </row>
    <row r="30" spans="1:9" x14ac:dyDescent="0.2">
      <c r="A30" s="77" t="s">
        <v>435</v>
      </c>
      <c r="B30" s="78"/>
      <c r="C30" s="79">
        <f>SUM(C31:C37)</f>
        <v>2839995.17</v>
      </c>
      <c r="H30" s="115"/>
      <c r="I30" s="130"/>
    </row>
    <row r="31" spans="1:9" x14ac:dyDescent="0.2">
      <c r="A31" s="81" t="s">
        <v>436</v>
      </c>
      <c r="B31" s="64" t="s">
        <v>326</v>
      </c>
      <c r="C31" s="74">
        <v>91.25</v>
      </c>
      <c r="H31" s="115"/>
      <c r="I31" s="130"/>
    </row>
    <row r="32" spans="1:9" ht="15" x14ac:dyDescent="0.25">
      <c r="A32" s="81" t="s">
        <v>437</v>
      </c>
      <c r="B32" s="64" t="s">
        <v>41</v>
      </c>
      <c r="C32" s="74">
        <v>0</v>
      </c>
      <c r="H32"/>
      <c r="I32" s="130"/>
    </row>
    <row r="33" spans="1:9" ht="15" x14ac:dyDescent="0.25">
      <c r="A33" s="81" t="s">
        <v>438</v>
      </c>
      <c r="B33" s="64" t="s">
        <v>336</v>
      </c>
      <c r="C33" s="74">
        <v>0</v>
      </c>
      <c r="H33"/>
      <c r="I33" s="130"/>
    </row>
    <row r="34" spans="1:9" ht="15" x14ac:dyDescent="0.25">
      <c r="A34" s="81" t="s">
        <v>439</v>
      </c>
      <c r="B34" s="64" t="s">
        <v>440</v>
      </c>
      <c r="C34" s="74">
        <v>0</v>
      </c>
      <c r="H34"/>
      <c r="I34" s="130"/>
    </row>
    <row r="35" spans="1:9" ht="15" x14ac:dyDescent="0.25">
      <c r="A35" s="81" t="s">
        <v>441</v>
      </c>
      <c r="B35" s="64" t="s">
        <v>442</v>
      </c>
      <c r="C35" s="74">
        <v>0</v>
      </c>
      <c r="D35"/>
      <c r="E35"/>
      <c r="H35"/>
      <c r="I35" s="130"/>
    </row>
    <row r="36" spans="1:9" ht="15" x14ac:dyDescent="0.25">
      <c r="A36" s="81" t="s">
        <v>443</v>
      </c>
      <c r="B36" s="64" t="s">
        <v>344</v>
      </c>
      <c r="C36" s="74">
        <v>1948.09</v>
      </c>
      <c r="D36"/>
      <c r="E36"/>
      <c r="F36" s="99"/>
      <c r="G36" s="99"/>
      <c r="H36"/>
    </row>
    <row r="37" spans="1:9" ht="15" x14ac:dyDescent="0.25">
      <c r="A37" s="81" t="s">
        <v>444</v>
      </c>
      <c r="B37" s="73" t="s">
        <v>445</v>
      </c>
      <c r="C37" s="80">
        <v>2837955.83</v>
      </c>
      <c r="D37"/>
      <c r="E37"/>
      <c r="H37"/>
    </row>
    <row r="38" spans="1:9" ht="15" x14ac:dyDescent="0.25">
      <c r="A38" s="66"/>
      <c r="B38" s="69"/>
      <c r="C38" s="70"/>
      <c r="D38"/>
      <c r="E38"/>
      <c r="H38"/>
    </row>
    <row r="39" spans="1:9" ht="15" x14ac:dyDescent="0.25">
      <c r="A39" s="71" t="s">
        <v>45</v>
      </c>
      <c r="B39" s="41"/>
      <c r="C39" s="42">
        <f>C5-C7+C30</f>
        <v>38081480.299999997</v>
      </c>
      <c r="H39"/>
    </row>
    <row r="40" spans="1:9" ht="15" x14ac:dyDescent="0.25">
      <c r="H40"/>
    </row>
    <row r="41" spans="1:9" x14ac:dyDescent="0.2">
      <c r="B41" s="29" t="s">
        <v>494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46"/>
  <pageSetup orientation="landscape" r:id="rId1"/>
  <headerFooter>
    <oddFooter>&amp;R&amp;8&amp;P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ACT!Títulos_a_imprimir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Maria Veronica Montoya Cruz</cp:lastModifiedBy>
  <cp:lastPrinted>2022-04-28T14:12:01Z</cp:lastPrinted>
  <dcterms:created xsi:type="dcterms:W3CDTF">2012-12-11T20:36:24Z</dcterms:created>
  <dcterms:modified xsi:type="dcterms:W3CDTF">2022-04-28T14:12:15Z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