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CONTABLES\"/>
    </mc:Choice>
  </mc:AlternateContent>
  <xr:revisionPtr revIDLastSave="0" documentId="13_ncr:1_{FAD7FB82-AEF3-42D6-8BC6-5444E9356710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ACT" sheetId="60" r:id="rId2"/>
    <sheet name="ESF" sheetId="59" r:id="rId3"/>
    <sheet name="EFE" sheetId="62" r:id="rId4"/>
    <sheet name="VHP" sheetId="61" r:id="rId5"/>
    <sheet name="Conciliacion_Ig" sheetId="63" r:id="rId6"/>
    <sheet name="Conciliacion_Eg" sheetId="64" r:id="rId7"/>
  </sheets>
  <definedNames>
    <definedName name="_xlnm.Print_Titles" localSheetId="1">ACT!$1:$3</definedName>
    <definedName name="_xlnm.Print_Titles" localSheetId="3">EFE!$1:$3</definedName>
    <definedName name="_xlnm.Print_Titles" localSheetId="2">ESF!$1:$3</definedName>
  </definedNames>
  <calcPr calcId="191029"/>
</workbook>
</file>

<file path=xl/calcChain.xml><?xml version="1.0" encoding="utf-8"?>
<calcChain xmlns="http://schemas.openxmlformats.org/spreadsheetml/2006/main">
  <c r="C48" i="60" l="1"/>
  <c r="C116" i="62"/>
  <c r="C114" i="62"/>
  <c r="C112" i="62"/>
  <c r="C106" i="62"/>
  <c r="C103" i="62"/>
  <c r="C134" i="62"/>
  <c r="D99" i="62"/>
  <c r="C99" i="62"/>
  <c r="D38" i="62"/>
  <c r="C38" i="62"/>
  <c r="C29" i="64" l="1"/>
  <c r="C102" i="62" l="1"/>
  <c r="D102" i="62"/>
  <c r="D21" i="62" l="1"/>
  <c r="C21" i="62"/>
  <c r="D124" i="62" l="1"/>
  <c r="D101" i="62" s="1"/>
  <c r="C124" i="62"/>
  <c r="C101" i="62" s="1"/>
  <c r="D93" i="62"/>
  <c r="C93" i="62"/>
  <c r="D29" i="62"/>
  <c r="D44" i="62" s="1"/>
  <c r="D59" i="62" l="1"/>
  <c r="C59" i="62"/>
  <c r="D57" i="62"/>
  <c r="C57" i="62"/>
  <c r="D55" i="62"/>
  <c r="C55" i="62"/>
  <c r="D53" i="62"/>
  <c r="C53" i="62"/>
  <c r="D51" i="62"/>
  <c r="C51" i="62"/>
  <c r="C50" i="62" l="1"/>
  <c r="D50" i="62"/>
  <c r="D91" i="62"/>
  <c r="D90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0" i="60" l="1"/>
  <c r="D16" i="62" l="1"/>
  <c r="C16" i="62"/>
  <c r="C41" i="59"/>
  <c r="C32" i="59"/>
  <c r="C11" i="60" l="1"/>
  <c r="C91" i="62" l="1"/>
  <c r="C90" i="62" s="1"/>
  <c r="C211" i="60"/>
  <c r="C210" i="60" s="1"/>
  <c r="C194" i="60"/>
  <c r="C191" i="60"/>
  <c r="C182" i="60"/>
  <c r="C178" i="60"/>
  <c r="C176" i="60"/>
  <c r="C173" i="60"/>
  <c r="C170" i="60"/>
  <c r="C167" i="60"/>
  <c r="C163" i="60"/>
  <c r="C160" i="60"/>
  <c r="C157" i="60"/>
  <c r="C153" i="60"/>
  <c r="C147" i="60"/>
  <c r="C145" i="60"/>
  <c r="C142" i="60"/>
  <c r="C138" i="60"/>
  <c r="C133" i="60"/>
  <c r="C130" i="60"/>
  <c r="C127" i="60"/>
  <c r="C124" i="60"/>
  <c r="C113" i="60"/>
  <c r="C103" i="60"/>
  <c r="C96" i="60"/>
  <c r="C181" i="60" l="1"/>
  <c r="C156" i="60"/>
  <c r="C166" i="60"/>
  <c r="C123" i="60"/>
  <c r="C95" i="60"/>
  <c r="D81" i="62"/>
  <c r="C81" i="62"/>
  <c r="D75" i="62"/>
  <c r="C75" i="62"/>
  <c r="D72" i="62"/>
  <c r="C72" i="62"/>
  <c r="D63" i="62"/>
  <c r="C63" i="62"/>
  <c r="C29" i="62"/>
  <c r="C44" i="62" s="1"/>
  <c r="C26" i="61"/>
  <c r="C22" i="61"/>
  <c r="C17" i="61"/>
  <c r="C83" i="60"/>
  <c r="C81" i="60"/>
  <c r="C79" i="60"/>
  <c r="C73" i="60"/>
  <c r="C70" i="60"/>
  <c r="C64" i="60"/>
  <c r="C58" i="60"/>
  <c r="C39" i="60"/>
  <c r="C36" i="60"/>
  <c r="C30" i="60"/>
  <c r="C27" i="60"/>
  <c r="C21" i="60"/>
  <c r="C57" i="60" l="1"/>
  <c r="C62" i="62"/>
  <c r="C49" i="62" s="1"/>
  <c r="C136" i="62" s="1"/>
  <c r="D62" i="62"/>
  <c r="D49" i="62" s="1"/>
  <c r="D136" i="62" s="1"/>
  <c r="C94" i="60"/>
  <c r="C69" i="60"/>
  <c r="C134" i="59" l="1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1" i="64" l="1"/>
  <c r="C8" i="64"/>
  <c r="C16" i="63"/>
  <c r="C8" i="63"/>
  <c r="C21" i="63" l="1"/>
  <c r="C40" i="64"/>
  <c r="D207" i="60" l="1"/>
  <c r="D203" i="60"/>
  <c r="D199" i="60"/>
  <c r="D195" i="60"/>
  <c r="D187" i="60"/>
  <c r="D183" i="60"/>
  <c r="D179" i="60"/>
  <c r="D175" i="60"/>
  <c r="D171" i="60"/>
  <c r="D159" i="60"/>
  <c r="D155" i="60"/>
  <c r="D151" i="60"/>
  <c r="D143" i="60"/>
  <c r="D139" i="60"/>
  <c r="D135" i="60"/>
  <c r="D131" i="60"/>
  <c r="D119" i="60"/>
  <c r="D115" i="60"/>
  <c r="D111" i="60"/>
  <c r="D107" i="60"/>
  <c r="D99" i="60"/>
  <c r="D205" i="60"/>
  <c r="D189" i="60"/>
  <c r="D165" i="60"/>
  <c r="D137" i="60"/>
  <c r="D129" i="60"/>
  <c r="D121" i="60"/>
  <c r="D105" i="60"/>
  <c r="D97" i="60"/>
  <c r="D208" i="60"/>
  <c r="D192" i="60"/>
  <c r="D184" i="60"/>
  <c r="D172" i="60"/>
  <c r="D164" i="60"/>
  <c r="D148" i="60"/>
  <c r="D140" i="60"/>
  <c r="D132" i="60"/>
  <c r="D116" i="60"/>
  <c r="D112" i="60"/>
  <c r="D104" i="60"/>
  <c r="D206" i="60"/>
  <c r="D202" i="60"/>
  <c r="D198" i="60"/>
  <c r="D190" i="60"/>
  <c r="D186" i="60"/>
  <c r="D174" i="60"/>
  <c r="D162" i="60"/>
  <c r="D158" i="60"/>
  <c r="D154" i="60"/>
  <c r="D150" i="60"/>
  <c r="D146" i="60"/>
  <c r="D134" i="60"/>
  <c r="D126" i="60"/>
  <c r="D122" i="60"/>
  <c r="D118" i="60"/>
  <c r="D114" i="60"/>
  <c r="D110" i="60"/>
  <c r="D106" i="60"/>
  <c r="D102" i="60"/>
  <c r="D98" i="60"/>
  <c r="D209" i="60"/>
  <c r="D201" i="60"/>
  <c r="D197" i="60"/>
  <c r="D193" i="60"/>
  <c r="D185" i="60"/>
  <c r="D177" i="60"/>
  <c r="D169" i="60"/>
  <c r="D161" i="60"/>
  <c r="D149" i="60"/>
  <c r="D141" i="60"/>
  <c r="D125" i="60"/>
  <c r="D117" i="60"/>
  <c r="D109" i="60"/>
  <c r="D101" i="60"/>
  <c r="D212" i="60"/>
  <c r="D204" i="60"/>
  <c r="D196" i="60"/>
  <c r="D188" i="60"/>
  <c r="D180" i="60"/>
  <c r="D168" i="60"/>
  <c r="D152" i="60"/>
  <c r="D144" i="60"/>
  <c r="D136" i="60"/>
  <c r="D128" i="60"/>
  <c r="D120" i="60"/>
  <c r="D108" i="60"/>
  <c r="D100" i="60"/>
  <c r="D200" i="60"/>
  <c r="D145" i="60"/>
  <c r="D191" i="60"/>
  <c r="D163" i="60"/>
  <c r="D138" i="60"/>
  <c r="D157" i="60"/>
  <c r="D113" i="60"/>
  <c r="D176" i="60"/>
  <c r="D153" i="60"/>
  <c r="D96" i="60"/>
  <c r="D170" i="60"/>
  <c r="D103" i="60"/>
  <c r="D160" i="60"/>
  <c r="D133" i="60"/>
  <c r="D194" i="60"/>
  <c r="D167" i="60"/>
  <c r="D127" i="60"/>
  <c r="D182" i="60"/>
  <c r="D130" i="60"/>
  <c r="D173" i="60"/>
  <c r="D147" i="60"/>
  <c r="D124" i="60"/>
  <c r="D178" i="60"/>
  <c r="D142" i="60"/>
  <c r="D211" i="60"/>
  <c r="D181" i="60"/>
  <c r="D156" i="60"/>
  <c r="D123" i="60"/>
  <c r="D95" i="60"/>
  <c r="D166" i="60"/>
  <c r="D210" i="60"/>
  <c r="C10" i="60"/>
  <c r="C9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2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<sst xmlns="http://schemas.openxmlformats.org/spreadsheetml/2006/main" count="782" uniqueCount="539">
  <si>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</si>
  <si>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</si>
  <si>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</si>
  <si>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</si>
  <si>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</si>
  <si>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</si>
  <si>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</si>
  <si>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</si>
  <si>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</si>
  <si>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</si>
  <si>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</si>
  <si>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</si>
  <si>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</si>
  <si>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</si>
  <si>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</si>
  <si>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</si>
  <si>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</si>
  <si>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</si>
  <si>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</si>
  <si>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</si>
  <si>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</si>
  <si>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</si>
  <si>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</si>
  <si>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</si>
  <si>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</si>
  <si>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</si>
  <si>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</si>
  <si>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</si>
  <si>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</si>
  <si>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</si>
  <si>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</si>
  <si>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</si>
  <si>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</si>
  <si>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I. NOTAS DE DESGLOSE: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</si>
  <si>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</si>
  <si>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</si>
  <si>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</si>
  <si>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</si>
  <si>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</si>
  <si>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</si>
  <si>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</si>
  <si>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</si>
  <si>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</si>
  <si>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</si>
  <si>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</si>
  <si>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</si>
  <si>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</si>
  <si>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</si>
  <si>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</si>
  <si>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</si>
  <si>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</si>
  <si>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</si>
  <si>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</si>
  <si>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</si>
  <si>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</si>
  <si>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</si>
  <si>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</si>
  <si>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</si>
  <si>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</si>
  <si>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</si>
  <si>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</si>
  <si>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</si>
  <si>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</si>
  <si>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</si>
  <si>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</si>
  <si>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</si>
  <si>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</si>
  <si>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</si>
  <si>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</si>
  <si>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</si>
  <si>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</si>
  <si>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</si>
  <si>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</si>
  <si>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</si>
  <si>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</si>
  <si>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</si>
  <si>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</si>
  <si>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</si>
  <si>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</si>
  <si>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</si>
  <si>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</si>
  <si>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</si>
  <si>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</si>
  <si>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</si>
  <si>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</si>
  <si>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</si>
  <si>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</si>
  <si>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</si>
  <si>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</si>
  <si>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</si>
  <si>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</si>
  <si>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</si>
  <si>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</si>
  <si>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</si>
  <si>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</si>
  <si>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</si>
  <si>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</si>
  <si>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</si>
  <si>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</si>
  <si>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</si>
  <si>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</si>
  <si>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</si>
  <si>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</si>
  <si>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</si>
  <si>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</si>
  <si>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</si>
  <si>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</si>
  <si>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</si>
  <si>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</si>
  <si>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</si>
  <si>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</si>
  <si>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</si>
  <si>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</si>
  <si>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</si>
  <si>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</si>
  <si>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</si>
  <si>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</si>
  <si>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</si>
  <si>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</si>
  <si>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</si>
  <si>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</si>
  <si>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</si>
  <si>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</si>
  <si>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</si>
  <si>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</si>
  <si>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</si>
  <si>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</si>
  <si>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</si>
  <si>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</si>
  <si>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</si>
  <si>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</si>
  <si>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</si>
  <si>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</si>
  <si>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</si>
  <si>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</si>
  <si>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</si>
  <si>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</si>
  <si>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</si>
  <si>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</si>
  <si>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</si>
  <si>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</si>
  <si>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</si>
  <si>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</si>
  <si>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</si>
  <si>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</si>
  <si>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</si>
  <si>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</si>
  <si>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</si>
  <si>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</si>
  <si>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</si>
  <si>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</si>
  <si>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</si>
  <si>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</si>
  <si>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</si>
  <si>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</si>
  <si>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</si>
  <si>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</si>
  <si>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</si>
  <si>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</si>
  <si>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</si>
  <si>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</si>
  <si>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</si>
  <si>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</si>
  <si>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</si>
  <si>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</si>
  <si>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</si>
  <si>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</si>
  <si>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</si>
  <si>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</si>
  <si>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</si>
  <si>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</si>
  <si>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</si>
  <si>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</si>
  <si>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</si>
  <si>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</si>
  <si>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</si>
  <si>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</si>
  <si>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</si>
  <si>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</si>
  <si>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</si>
  <si>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</si>
  <si>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</si>
  <si>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</si>
  <si>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</si>
  <si>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</si>
  <si>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</si>
  <si>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</si>
  <si>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</si>
  <si>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</si>
  <si>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</si>
  <si>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</si>
  <si>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</si>
  <si>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</si>
  <si>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</si>
  <si>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</si>
  <si>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</si>
  <si>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</si>
  <si>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</si>
  <si>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</si>
  <si>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</si>
  <si>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</si>
  <si>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</si>
  <si>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</si>
  <si>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</si>
  <si>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</si>
  <si>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</si>
  <si>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</si>
  <si>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</si>
  <si>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</si>
  <si>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</si>
  <si>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</si>
  <si>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</si>
  <si>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</si>
  <si>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</si>
  <si>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</si>
  <si>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</si>
  <si>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</si>
  <si>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</si>
  <si>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</si>
  <si>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</si>
  <si>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</si>
  <si>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</si>
  <si>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</si>
  <si>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</si>
  <si>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</si>
  <si>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</si>
  <si>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</si>
  <si>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</si>
  <si>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</si>
  <si>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</si>
  <si>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</si>
  <si>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</si>
  <si>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</si>
  <si>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</si>
  <si>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</si>
  <si>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</si>
  <si>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</si>
  <si>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</si>
  <si>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</si>
  <si>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</si>
  <si>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</si>
  <si>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</si>
  <si>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</si>
  <si>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</si>
  <si>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</si>
  <si>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</si>
  <si>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</si>
  <si>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</si>
  <si>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</si>
  <si>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</si>
  <si>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</si>
  <si>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</si>
  <si>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</si>
  <si>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</si>
  <si>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</si>
  <si>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</si>
  <si>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</si>
  <si>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</si>
  <si>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</si>
  <si>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</si>
  <si>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</si>
  <si>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</si>
  <si>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</si>
  <si>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</si>
  <si>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</si>
  <si>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</si>
  <si>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</si>
  <si>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</si>
  <si>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</si>
  <si>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</si>
  <si>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</si>
  <si>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</si>
  <si>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</si>
  <si>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</si>
  <si>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</si>
  <si>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</si>
  <si>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</si>
  <si>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</si>
  <si>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</si>
  <si>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</si>
  <si>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</si>
  <si>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</si>
  <si>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</si>
  <si>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</si>
  <si>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</si>
  <si>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</si>
  <si>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</si>
  <si>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</si>
  <si>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</si>
  <si>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</si>
  <si>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</si>
  <si>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</si>
  <si>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</si>
  <si>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</si>
  <si>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</si>
  <si>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</si>
  <si>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</si>
  <si>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</si>
  <si>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</si>
  <si>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</si>
  <si>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</si>
  <si>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</si>
  <si>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</si>
  <si>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</si>
  <si>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</si>
  <si>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</si>
  <si>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</si>
  <si>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</si>
  <si>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</si>
  <si>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</si>
  <si>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</si>
  <si>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</si>
  <si>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</si>
  <si>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</si>
  <si>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</si>
  <si>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</si>
  <si>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</si>
  <si>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</si>
  <si>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</si>
  <si>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</si>
  <si>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</si>
  <si>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</si>
  <si>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</si>
  <si>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</si>
  <si>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</si>
  <si>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</si>
  <si>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</si>
  <si>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</si>
  <si>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</si>
  <si>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</si>
  <si>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</si>
  <si>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</si>
  <si>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</si>
  <si>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</si>
  <si>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</si>
  <si>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</si>
  <si>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</si>
  <si>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</si>
  <si>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</si>
  <si>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</si>
  <si>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</si>
  <si>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</si>
  <si>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</si>
  <si>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</si>
  <si>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</si>
  <si>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</si>
  <si>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</si>
  <si>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</si>
  <si>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</si>
  <si>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</si>
  <si>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</si>
  <si>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</si>
  <si>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</si>
  <si>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</si>
  <si>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</si>
  <si>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</si>
  <si>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</si>
  <si>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</si>
  <si>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</si>
  <si>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</si>
  <si>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</si>
  <si>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</si>
  <si>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</si>
  <si>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</si>
  <si>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</si>
  <si>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</si>
  <si>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</si>
  <si>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</si>
  <si>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</si>
  <si>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</si>
  <si>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</si>
  <si>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</si>
  <si>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</si>
  <si>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</si>
  <si>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</si>
  <si>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</si>
  <si>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</si>
  <si>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</si>
  <si>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</si>
  <si>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</si>
  <si>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</si>
  <si>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</si>
  <si>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</si>
  <si>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</si>
  <si>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</si>
  <si>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</si>
  <si>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</si>
  <si>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</si>
  <si>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</si>
  <si>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</si>
  <si>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</si>
  <si>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</si>
  <si>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</si>
  <si>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</si>
  <si>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</si>
  <si>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</si>
  <si>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</si>
  <si>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</si>
  <si>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</si>
  <si>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</si>
  <si>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</si>
  <si>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</si>
  <si>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</si>
  <si>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</si>
  <si>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</si>
  <si>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</si>
  <si>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</si>
  <si>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</si>
  <si>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</si>
  <si>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</si>
  <si>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</si>
  <si>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</si>
  <si>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</si>
  <si>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</si>
  <si>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</si>
  <si>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</si>
  <si>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</si>
  <si>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</si>
  <si>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</si>
  <si>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</si>
  <si>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</si>
  <si>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</si>
  <si>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</si>
  <si>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</si>
  <si>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</si>
  <si>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</si>
  <si>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</si>
  <si>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</si>
  <si>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</si>
  <si>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</si>
  <si>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</si>
  <si>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</si>
  <si>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</si>
  <si>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</si>
  <si>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</si>
  <si>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</si>
  <si>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</si>
  <si>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</si>
  <si>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</si>
  <si>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</si>
  <si>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</si>
  <si>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</si>
  <si>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</si>
  <si>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</si>
  <si>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</si>
  <si>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</si>
  <si>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</si>
  <si>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</si>
  <si>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</si>
  <si>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</si>
  <si>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</si>
  <si>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</si>
  <si>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</si>
  <si>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</si>
  <si>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</si>
  <si>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</si>
  <si>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</si>
  <si>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</si>
  <si>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</si>
  <si>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</si>
  <si>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</si>
  <si>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</si>
  <si>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</si>
  <si>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</si>
  <si>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</si>
  <si>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</si>
  <si>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</si>
  <si>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</si>
  <si>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</si>
  <si>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</si>
  <si>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</si>
  <si>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</si>
  <si>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</si>
  <si>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</si>
  <si>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</si>
  <si>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</si>
  <si>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</si>
  <si>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</si>
  <si>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</si>
  <si>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</si>
  <si>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</si>
  <si>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</si>
  <si>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</si>
  <si>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</si>
  <si>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</si>
  <si>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</si>
  <si>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</si>
  <si>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</si>
  <si>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</si>
  <si>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</si>
  <si>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</si>
  <si>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</si>
  <si>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</si>
  <si>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</si>
  <si>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</si>
  <si>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</si>
  <si>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</si>
  <si>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</si>
  <si>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</si>
  <si>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</si>
  <si>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</si>
  <si>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</si>
  <si>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</si>
  <si>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</si>
  <si>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 xml:space="preserve">OTROS INGRESO Y BENEFICIOS </t>
  </si>
  <si>
    <t>4. Total de Ingresos Contables</t>
  </si>
  <si>
    <t>4. Total de Gastos Contables</t>
  </si>
  <si>
    <t>3.6</t>
  </si>
  <si>
    <t>3.7</t>
  </si>
  <si>
    <t>Comité Municipal de Agua Potable y Alcantarillado de Salamanca, Guanajuato.</t>
  </si>
  <si>
    <t>Inversion Gobierno</t>
  </si>
  <si>
    <t>PEPS</t>
  </si>
  <si>
    <t>Comité Municipal de Agua Potable y Alcantarillado de Salamanca, Gto.</t>
  </si>
  <si>
    <t>Explicación</t>
  </si>
  <si>
    <t>INGRESOS Y OTROS BENEFICIOS</t>
  </si>
  <si>
    <t>Pasivos Diferidos a Corto Plazo</t>
  </si>
  <si>
    <t>Ingresos Cobrados por Adelantado a Corto Plazo</t>
  </si>
  <si>
    <t>Intereses Cobrados por Adelantado a Corto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</si>
  <si>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</si>
  <si>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</si>
  <si>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</si>
  <si>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</si>
  <si>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</si>
  <si>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</si>
  <si>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</si>
  <si>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</si>
  <si>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</si>
  <si>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</si>
  <si>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</si>
  <si>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</si>
  <si>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</si>
  <si>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</si>
  <si>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EFE-02 ADQ. DE ACT. DE INVERSIÓN EFECTIVAMENTE PAGADAS</t>
  </si>
  <si>
    <t>Correspondiente del 01 de enero al 31 de marzo de 2024</t>
  </si>
  <si>
    <t>del 01 de enero al 31 de marzo de 2024</t>
  </si>
  <si>
    <t>Del 01 de enero al 31 de marzo de 2024</t>
  </si>
  <si>
    <t>Periodicidad: Trimestral</t>
  </si>
  <si>
    <t>Ejercicio: 2024</t>
  </si>
  <si>
    <t>Corte: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</si>
</sst>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scheme val="minor"/>
    </font>
    <font>
      <b/>
      <sz val="8"/>
      <color theme="1"/>
      <name val="Arial"/>
    </font>
    <font>
      <sz val="11"/>
      <name val="Calibri"/>
    </font>
    <font>
      <b/>
      <sz val="8"/>
      <color rgb="FF000000"/>
      <name val="Arial"/>
    </font>
    <font>
      <b/>
      <sz val="8"/>
      <color rgb="FFFFFFFF"/>
      <name val="Arial"/>
    </font>
    <font>
      <sz val="11"/>
      <name val="Calibri"/>
      <family val="2"/>
    </font>
    <font>
      <b/>
      <sz val="7.5"/>
      <color rgb="FFFFFFFF"/>
      <name val="Arial"/>
      <family val="2"/>
    </font>
    <font>
      <sz val="7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theme="8" tint="0.79998168889431442"/>
        <bgColor rgb="FFD8D8D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0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1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9" fontId="2" fillId="0" borderId="2" xfId="13" applyNumberFormat="1" applyFont="1" applyBorder="1" applyAlignment="1">
      <alignment vertical="center"/>
    </xf>
    <xf numFmtId="0" fontId="12" fillId="4" borderId="0" xfId="9" applyFont="1" applyFill="1" applyAlignment="1">
      <alignment horizont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horizontal="center" vertical="center"/>
    </xf>
    <xf numFmtId="3" fontId="8" fillId="6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2" fillId="0" borderId="21" xfId="12" applyFont="1" applyBorder="1" applyAlignment="1">
      <alignment horizontal="center" vertical="center"/>
    </xf>
    <xf numFmtId="0" fontId="2" fillId="0" borderId="21" xfId="12" applyFont="1" applyBorder="1"/>
    <xf numFmtId="4" fontId="2" fillId="0" borderId="21" xfId="12" applyNumberFormat="1" applyFont="1" applyBorder="1"/>
    <xf numFmtId="9" fontId="2" fillId="0" borderId="21" xfId="14" applyFont="1" applyBorder="1"/>
    <xf numFmtId="0" fontId="9" fillId="0" borderId="21" xfId="12" applyFont="1" applyBorder="1"/>
    <xf numFmtId="0" fontId="2" fillId="0" borderId="21" xfId="12" applyFont="1" applyBorder="1" applyAlignment="1">
      <alignment wrapText="1"/>
    </xf>
    <xf numFmtId="0" fontId="2" fillId="0" borderId="21" xfId="12" applyFont="1" applyBorder="1" applyAlignment="1">
      <alignment horizontal="center"/>
    </xf>
    <xf numFmtId="9" fontId="2" fillId="0" borderId="21" xfId="12" applyNumberFormat="1" applyFont="1" applyBorder="1"/>
    <xf numFmtId="0" fontId="11" fillId="7" borderId="0" xfId="8" applyFont="1" applyFill="1" applyAlignment="1">
      <alignment vertical="center"/>
    </xf>
    <xf numFmtId="0" fontId="5" fillId="0" borderId="0" xfId="40" applyFont="1" applyAlignment="1" applyProtection="1">
      <alignment vertical="top"/>
      <protection locked="0"/>
    </xf>
    <xf numFmtId="0" fontId="5" fillId="0" borderId="0" xfId="26"/>
    <xf numFmtId="0" fontId="11" fillId="7" borderId="0" xfId="8" applyFont="1" applyFill="1" applyAlignment="1">
      <alignment horizontal="left" vertical="center"/>
    </xf>
    <xf numFmtId="0" fontId="8" fillId="7" borderId="0" xfId="8" applyFont="1" applyFill="1" applyAlignment="1">
      <alignment vertical="center"/>
    </xf>
    <xf numFmtId="0" fontId="12" fillId="4" borderId="0" xfId="8" applyFont="1" applyFill="1" applyAlignment="1">
      <alignment vertical="center" wrapText="1"/>
    </xf>
    <xf numFmtId="0" fontId="9" fillId="0" borderId="0" xfId="8" applyFont="1" applyAlignment="1">
      <alignment vertical="center" wrapText="1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9" fillId="0" borderId="21" xfId="9" applyFont="1" applyBorder="1" applyAlignment="1">
      <alignment horizontal="center"/>
    </xf>
    <xf numFmtId="0" fontId="9" fillId="0" borderId="21" xfId="9" applyFont="1" applyBorder="1"/>
    <xf numFmtId="4" fontId="9" fillId="0" borderId="21" xfId="9" applyNumberFormat="1" applyFont="1" applyBorder="1"/>
    <xf numFmtId="0" fontId="8" fillId="8" borderId="2" xfId="13" applyFont="1" applyFill="1" applyBorder="1" applyAlignment="1">
      <alignment vertical="center"/>
    </xf>
    <xf numFmtId="3" fontId="8" fillId="8" borderId="1" xfId="13" applyNumberFormat="1" applyFont="1" applyFill="1" applyBorder="1" applyAlignment="1">
      <alignment horizontal="right" vertical="center" wrapText="1" indent="1"/>
    </xf>
    <xf numFmtId="0" fontId="8" fillId="8" borderId="13" xfId="13" applyFont="1" applyFill="1" applyBorder="1" applyAlignment="1">
      <alignment vertical="center"/>
    </xf>
    <xf numFmtId="3" fontId="8" fillId="8" borderId="1" xfId="13" applyNumberFormat="1" applyFont="1" applyFill="1" applyBorder="1" applyAlignment="1">
      <alignment horizontal="right" vertical="center"/>
    </xf>
    <xf numFmtId="0" fontId="9" fillId="0" borderId="22" xfId="9" applyFont="1" applyBorder="1" applyAlignment="1">
      <alignment horizontal="center" vertical="center"/>
    </xf>
    <xf numFmtId="0" fontId="9" fillId="0" borderId="22" xfId="9" applyFont="1" applyBorder="1" applyAlignment="1">
      <alignment vertical="center"/>
    </xf>
    <xf numFmtId="4" fontId="9" fillId="0" borderId="22" xfId="9" applyNumberFormat="1" applyFont="1" applyBorder="1" applyAlignment="1">
      <alignment vertical="center"/>
    </xf>
    <xf numFmtId="0" fontId="8" fillId="0" borderId="0" xfId="9" applyFont="1" applyAlignment="1">
      <alignment vertical="center"/>
    </xf>
    <xf numFmtId="0" fontId="23" fillId="10" borderId="0" xfId="199" applyFont="1" applyFill="1" applyAlignment="1">
      <alignment horizontal="center"/>
    </xf>
    <xf numFmtId="10" fontId="23" fillId="10" borderId="0" xfId="199" applyNumberFormat="1" applyFont="1" applyFill="1" applyAlignment="1">
      <alignment horizontal="center"/>
    </xf>
    <xf numFmtId="9" fontId="2" fillId="0" borderId="0" xfId="14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" fillId="0" borderId="21" xfId="12" applyFont="1" applyBorder="1" applyAlignment="1">
      <alignment horizontal="center" vertical="center"/>
    </xf>
    <xf numFmtId="0" fontId="1" fillId="0" borderId="21" xfId="12" applyFont="1" applyBorder="1"/>
    <xf numFmtId="4" fontId="1" fillId="0" borderId="21" xfId="12" applyNumberFormat="1" applyFont="1" applyBorder="1"/>
    <xf numFmtId="9" fontId="1" fillId="0" borderId="21" xfId="14" applyFont="1" applyBorder="1"/>
    <xf numFmtId="0" fontId="8" fillId="0" borderId="21" xfId="12" applyFont="1" applyBorder="1"/>
    <xf numFmtId="0" fontId="8" fillId="0" borderId="0" xfId="8" applyFont="1"/>
    <xf numFmtId="0" fontId="1" fillId="0" borderId="21" xfId="12" applyFont="1" applyBorder="1" applyAlignment="1">
      <alignment wrapText="1"/>
    </xf>
    <xf numFmtId="0" fontId="1" fillId="0" borderId="21" xfId="12" applyFont="1" applyBorder="1" applyAlignment="1">
      <alignment horizontal="center"/>
    </xf>
    <xf numFmtId="4" fontId="1" fillId="0" borderId="0" xfId="12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9" borderId="0" xfId="0" applyFont="1" applyFill="1"/>
    <xf numFmtId="0" fontId="7" fillId="12" borderId="2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/>
    <xf numFmtId="4" fontId="9" fillId="0" borderId="21" xfId="0" applyNumberFormat="1" applyFont="1" applyBorder="1"/>
    <xf numFmtId="0" fontId="9" fillId="0" borderId="22" xfId="8" applyFont="1" applyBorder="1" applyAlignment="1">
      <alignment horizontal="center" vertical="center"/>
    </xf>
    <xf numFmtId="0" fontId="9" fillId="0" borderId="22" xfId="8" applyFont="1" applyBorder="1" applyAlignment="1">
      <alignment vertical="center"/>
    </xf>
    <xf numFmtId="4" fontId="9" fillId="0" borderId="22" xfId="8" applyNumberFormat="1" applyFont="1" applyBorder="1" applyAlignment="1">
      <alignment vertical="center"/>
    </xf>
    <xf numFmtId="0" fontId="11" fillId="3" borderId="0" xfId="8" applyFont="1" applyFill="1" applyAlignment="1">
      <alignment vertical="center"/>
    </xf>
    <xf numFmtId="4" fontId="9" fillId="0" borderId="0" xfId="8" applyNumberFormat="1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1" fillId="9" borderId="0" xfId="0" applyFont="1" applyFill="1" applyAlignment="1">
      <alignment vertical="center"/>
    </xf>
    <xf numFmtId="0" fontId="11" fillId="3" borderId="0" xfId="9" applyFont="1" applyFill="1" applyAlignment="1">
      <alignment vertical="center"/>
    </xf>
    <xf numFmtId="0" fontId="12" fillId="4" borderId="0" xfId="9" applyFont="1" applyFill="1" applyAlignment="1">
      <alignment vertical="center"/>
    </xf>
    <xf numFmtId="0" fontId="8" fillId="0" borderId="22" xfId="9" applyFont="1" applyBorder="1" applyAlignment="1">
      <alignment horizontal="center" vertical="center"/>
    </xf>
    <xf numFmtId="0" fontId="8" fillId="0" borderId="22" xfId="9" applyFont="1" applyBorder="1" applyAlignment="1">
      <alignment vertical="center"/>
    </xf>
    <xf numFmtId="4" fontId="8" fillId="0" borderId="22" xfId="9" applyNumberFormat="1" applyFont="1" applyBorder="1" applyAlignment="1">
      <alignment vertical="center"/>
    </xf>
    <xf numFmtId="0" fontId="8" fillId="0" borderId="22" xfId="9" applyFont="1" applyBorder="1" applyAlignment="1">
      <alignment horizontal="left" vertical="center"/>
    </xf>
    <xf numFmtId="0" fontId="1" fillId="0" borderId="22" xfId="9" applyFont="1" applyBorder="1" applyAlignment="1">
      <alignment vertical="center"/>
    </xf>
    <xf numFmtId="0" fontId="9" fillId="0" borderId="27" xfId="9" applyFont="1" applyBorder="1" applyAlignment="1">
      <alignment horizontal="center" vertical="center"/>
    </xf>
    <xf numFmtId="0" fontId="9" fillId="0" borderId="27" xfId="9" applyFont="1" applyBorder="1" applyAlignment="1">
      <alignment vertical="center"/>
    </xf>
    <xf numFmtId="4" fontId="9" fillId="0" borderId="27" xfId="9" applyNumberFormat="1" applyFont="1" applyBorder="1" applyAlignment="1">
      <alignment vertical="center"/>
    </xf>
    <xf numFmtId="0" fontId="9" fillId="0" borderId="26" xfId="9" applyFont="1" applyBorder="1" applyAlignment="1">
      <alignment horizontal="center" vertical="center"/>
    </xf>
    <xf numFmtId="0" fontId="9" fillId="0" borderId="26" xfId="9" applyFont="1" applyBorder="1" applyAlignment="1">
      <alignment vertical="center"/>
    </xf>
    <xf numFmtId="4" fontId="9" fillId="0" borderId="26" xfId="9" applyNumberFormat="1" applyFont="1" applyBorder="1" applyAlignment="1">
      <alignment vertical="center"/>
    </xf>
    <xf numFmtId="4" fontId="9" fillId="0" borderId="30" xfId="9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" fontId="9" fillId="0" borderId="26" xfId="18" applyNumberFormat="1" applyFont="1" applyFill="1" applyBorder="1" applyAlignment="1">
      <alignment vertical="center"/>
    </xf>
    <xf numFmtId="0" fontId="8" fillId="0" borderId="26" xfId="9" applyFont="1" applyBorder="1" applyAlignment="1">
      <alignment horizontal="left" vertical="center"/>
    </xf>
    <xf numFmtId="4" fontId="8" fillId="0" borderId="26" xfId="9" applyNumberFormat="1" applyFont="1" applyBorder="1" applyAlignment="1">
      <alignment vertical="center"/>
    </xf>
    <xf numFmtId="4" fontId="8" fillId="0" borderId="30" xfId="9" applyNumberFormat="1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1" fillId="0" borderId="26" xfId="2" applyFont="1" applyBorder="1" applyAlignment="1">
      <alignment vertical="center"/>
    </xf>
    <xf numFmtId="4" fontId="8" fillId="0" borderId="26" xfId="18" applyNumberFormat="1" applyFont="1" applyFill="1" applyBorder="1" applyAlignment="1">
      <alignment vertical="center"/>
    </xf>
    <xf numFmtId="4" fontId="8" fillId="0" borderId="31" xfId="2" applyNumberFormat="1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4" fontId="8" fillId="0" borderId="26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4" fontId="9" fillId="0" borderId="26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0" fontId="9" fillId="0" borderId="26" xfId="2" applyFont="1" applyBorder="1" applyAlignment="1">
      <alignment horizontal="center" vertical="center"/>
    </xf>
    <xf numFmtId="0" fontId="2" fillId="0" borderId="26" xfId="2" applyFont="1" applyBorder="1" applyAlignment="1">
      <alignment vertical="center"/>
    </xf>
    <xf numFmtId="4" fontId="9" fillId="0" borderId="33" xfId="18" applyNumberFormat="1" applyFont="1" applyFill="1" applyBorder="1" applyAlignment="1">
      <alignment vertical="center"/>
    </xf>
    <xf numFmtId="0" fontId="9" fillId="0" borderId="28" xfId="9" applyFont="1" applyBorder="1" applyAlignment="1">
      <alignment vertical="center"/>
    </xf>
    <xf numFmtId="0" fontId="8" fillId="0" borderId="26" xfId="9" applyFont="1" applyBorder="1" applyAlignment="1">
      <alignment horizontal="center" vertical="center"/>
    </xf>
    <xf numFmtId="0" fontId="1" fillId="0" borderId="26" xfId="9" applyFont="1" applyBorder="1" applyAlignment="1">
      <alignment vertical="center"/>
    </xf>
    <xf numFmtId="0" fontId="2" fillId="0" borderId="26" xfId="9" applyFont="1" applyBorder="1" applyAlignment="1">
      <alignment vertical="center"/>
    </xf>
    <xf numFmtId="4" fontId="5" fillId="0" borderId="26" xfId="2" applyNumberFormat="1" applyFont="1" applyBorder="1" applyAlignment="1" applyProtection="1">
      <alignment vertical="center"/>
      <protection locked="0"/>
    </xf>
    <xf numFmtId="0" fontId="9" fillId="0" borderId="28" xfId="9" applyFont="1" applyBorder="1" applyAlignment="1">
      <alignment horizontal="center" vertical="center"/>
    </xf>
    <xf numFmtId="0" fontId="2" fillId="0" borderId="28" xfId="9" applyFont="1" applyBorder="1" applyAlignment="1">
      <alignment vertical="center"/>
    </xf>
    <xf numFmtId="4" fontId="5" fillId="0" borderId="28" xfId="2" applyNumberFormat="1" applyFont="1" applyBorder="1" applyAlignment="1" applyProtection="1">
      <alignment vertical="center"/>
      <protection locked="0"/>
    </xf>
    <xf numFmtId="0" fontId="2" fillId="0" borderId="22" xfId="9" applyFont="1" applyBorder="1" applyAlignment="1">
      <alignment vertical="center"/>
    </xf>
    <xf numFmtId="4" fontId="5" fillId="0" borderId="22" xfId="2" applyNumberFormat="1" applyFont="1" applyBorder="1" applyAlignment="1" applyProtection="1">
      <alignment vertical="center"/>
      <protection locked="0"/>
    </xf>
    <xf numFmtId="0" fontId="2" fillId="0" borderId="27" xfId="9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9" xfId="9" applyFont="1" applyBorder="1" applyAlignment="1">
      <alignment horizontal="center" vertical="center"/>
    </xf>
    <xf numFmtId="0" fontId="8" fillId="0" borderId="26" xfId="9" quotePrefix="1" applyFont="1" applyBorder="1" applyAlignment="1">
      <alignment horizontal="left" vertical="center"/>
    </xf>
    <xf numFmtId="0" fontId="1" fillId="7" borderId="0" xfId="8" applyFont="1" applyFill="1" applyAlignment="1">
      <alignment horizontal="center" vertical="center"/>
    </xf>
    <xf numFmtId="0" fontId="8" fillId="7" borderId="0" xfId="8" applyFont="1" applyFill="1" applyAlignment="1">
      <alignment horizontal="center" vertical="center"/>
    </xf>
    <xf numFmtId="0" fontId="22" fillId="12" borderId="0" xfId="199" applyFont="1" applyFill="1" applyAlignment="1">
      <alignment horizontal="center" vertical="center"/>
    </xf>
    <xf numFmtId="0" fontId="21" fillId="8" borderId="0" xfId="199" applyFont="1" applyFill="1"/>
    <xf numFmtId="0" fontId="1" fillId="7" borderId="0" xfId="8" applyFont="1" applyFill="1" applyAlignment="1">
      <alignment vertical="center"/>
    </xf>
    <xf numFmtId="0" fontId="8" fillId="12" borderId="0" xfId="0" applyFont="1" applyFill="1" applyAlignment="1">
      <alignment horizontal="center" vertical="center"/>
    </xf>
    <xf numFmtId="0" fontId="24" fillId="12" borderId="0" xfId="0" applyFont="1" applyFill="1"/>
    <xf numFmtId="0" fontId="8" fillId="7" borderId="0" xfId="9" applyFont="1" applyFill="1" applyAlignment="1">
      <alignment horizontal="center" vertical="center"/>
    </xf>
    <xf numFmtId="0" fontId="7" fillId="8" borderId="14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13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24" fillId="8" borderId="23" xfId="0" applyFont="1" applyFill="1" applyBorder="1"/>
    <xf numFmtId="0" fontId="1" fillId="8" borderId="14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7" xfId="13" applyFont="1" applyFill="1" applyBorder="1" applyAlignment="1" applyProtection="1">
      <alignment horizontal="center" vertical="center" wrapText="1"/>
      <protection locked="0"/>
    </xf>
    <xf numFmtId="0" fontId="8" fillId="7" borderId="0" xfId="8" applyFont="1" applyFill="1" applyAlignment="1">
      <alignment horizontal="left" vertical="center"/>
    </xf>
    <xf numFmtId="0" fontId="25" fillId="4" borderId="0" xfId="8" applyFont="1" applyFill="1" applyAlignment="1">
      <alignment vertical="center" wrapText="1"/>
    </xf>
    <xf numFmtId="0" fontId="25" fillId="4" borderId="0" xfId="8" applyFont="1" applyFill="1" applyAlignment="1">
      <alignment vertical="center"/>
    </xf>
    <xf numFmtId="0" fontId="25" fillId="5" borderId="0" xfId="8" applyFont="1" applyFill="1" applyAlignment="1">
      <alignment vertical="center"/>
    </xf>
    <xf numFmtId="0" fontId="25" fillId="11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5" fillId="11" borderId="0" xfId="0" applyFont="1" applyFill="1"/>
    <xf numFmtId="0" fontId="25" fillId="10" borderId="0" xfId="0" applyFont="1" applyFill="1"/>
    <xf numFmtId="0" fontId="26" fillId="0" borderId="0" xfId="0" applyFont="1"/>
  </cellXfs>
  <cellStyles count="206">
    <cellStyle name="Euro" xfId="20" xr:uid="{CDC2659A-056E-47BA-A559-948AB5B7C3FE}"/>
    <cellStyle name="Hipervínculo" xfId="11" builtinId="8"/>
    <cellStyle name="Millares" xfId="18" builtinId="3"/>
    <cellStyle name="Millares 2" xfId="1" xr:uid="{00000000-0005-0000-0000-000002000000}"/>
    <cellStyle name="Millares 2 10" xfId="127" xr:uid="{325A8CAE-5CCC-4363-88EA-F3776D820755}"/>
    <cellStyle name="Millares 2 11" xfId="117" xr:uid="{43042A70-1CC0-4C09-B0C5-7B0B9B80E619}"/>
    <cellStyle name="Millares 2 12" xfId="107" xr:uid="{5CCA8B6A-C79F-498D-AC95-4025D7C09649}"/>
    <cellStyle name="Millares 2 13" xfId="97" xr:uid="{EB68B67D-8794-4445-AFA3-569FCD470434}"/>
    <cellStyle name="Millares 2 14" xfId="87" xr:uid="{0C212315-C127-484D-A314-2C8CCE628D65}"/>
    <cellStyle name="Millares 2 15" xfId="77" xr:uid="{F3378393-A3E6-4D8F-9527-5B95D4F2CDE5}"/>
    <cellStyle name="Millares 2 16" xfId="67" xr:uid="{0EEAE810-4938-4C75-8718-32E7FE39DB41}"/>
    <cellStyle name="Millares 2 17" xfId="57" xr:uid="{61D47F9B-4369-40A8-9698-FB80A6DD5BE3}"/>
    <cellStyle name="Millares 2 18" xfId="47" xr:uid="{EE297ED1-FB0A-4D63-BA0A-F4D7A94B40D2}"/>
    <cellStyle name="Millares 2 19" xfId="41" xr:uid="{2E3D67B8-CEE5-43B2-A534-40056455502C}"/>
    <cellStyle name="Millares 2 2" xfId="15" xr:uid="{00000000-0005-0000-0000-000003000000}"/>
    <cellStyle name="Millares 2 2 10" xfId="108" xr:uid="{2A246009-0E39-41B2-86E0-DEF07A437148}"/>
    <cellStyle name="Millares 2 2 11" xfId="98" xr:uid="{4BD507FB-684B-4940-AAB9-CBCF084C9D29}"/>
    <cellStyle name="Millares 2 2 12" xfId="88" xr:uid="{A6FA3543-4CF5-4E2A-8B20-6D72DDF2F617}"/>
    <cellStyle name="Millares 2 2 13" xfId="78" xr:uid="{CFA444B8-56D7-4824-9928-C146E828E369}"/>
    <cellStyle name="Millares 2 2 14" xfId="68" xr:uid="{662ACB36-5717-4AAE-BA53-6966A7951AD1}"/>
    <cellStyle name="Millares 2 2 15" xfId="58" xr:uid="{12A90DE4-93E8-4E99-B01C-C227A827A529}"/>
    <cellStyle name="Millares 2 2 16" xfId="48" xr:uid="{8D3FEBD8-0481-4933-AA31-B500DFE30FC2}"/>
    <cellStyle name="Millares 2 2 17" xfId="42" xr:uid="{F981D1FC-DCC6-4962-A61A-1442E5EEB53C}"/>
    <cellStyle name="Millares 2 2 18" xfId="201" xr:uid="{25F72AD2-9EED-496C-8D6C-E2BF18232B63}"/>
    <cellStyle name="Millares 2 2 2" xfId="36" xr:uid="{BA7112B1-13BE-4CCD-B70D-42CC57E5C722}"/>
    <cellStyle name="Millares 2 2 2 2" xfId="192" xr:uid="{82FC9576-D612-4984-83D1-BDF1D516CDBD}"/>
    <cellStyle name="Millares 2 2 2 3" xfId="166" xr:uid="{B24E4D16-50BE-413A-BB57-44971AD90302}"/>
    <cellStyle name="Millares 2 2 3" xfId="22" xr:uid="{6C7943F6-0DC3-4FE1-9854-EFC6AB395BD7}"/>
    <cellStyle name="Millares 2 2 3 2" xfId="183" xr:uid="{A5C797B3-ACAA-4A18-AD27-B1C6C46B9E25}"/>
    <cellStyle name="Millares 2 2 4" xfId="174" xr:uid="{7EFB909E-09A5-478D-B526-FC9F835192B0}"/>
    <cellStyle name="Millares 2 2 5" xfId="157" xr:uid="{61F586A9-2D61-4A03-8A11-E31EA0156BBB}"/>
    <cellStyle name="Millares 2 2 6" xfId="148" xr:uid="{78158F54-2DAA-4C68-AA44-825BFA1DC4C4}"/>
    <cellStyle name="Millares 2 2 7" xfId="138" xr:uid="{3D72FC74-51E2-4C81-B02D-D992F0994245}"/>
    <cellStyle name="Millares 2 2 8" xfId="128" xr:uid="{1BE96A5B-F4D7-4CAC-9548-819B8300D59D}"/>
    <cellStyle name="Millares 2 2 9" xfId="118" xr:uid="{3459D967-24F4-4B73-97CD-26DF2548286C}"/>
    <cellStyle name="Millares 2 20" xfId="200" xr:uid="{CB738FF6-9C76-4FE3-B842-732AFA5CA807}"/>
    <cellStyle name="Millares 2 3" xfId="16" xr:uid="{00000000-0005-0000-0000-000004000000}"/>
    <cellStyle name="Millares 2 3 10" xfId="109" xr:uid="{0B8DB82D-C067-44BF-82B7-2F79C7FB4798}"/>
    <cellStyle name="Millares 2 3 11" xfId="99" xr:uid="{1519F64D-D0E0-4C2A-873E-CEDD3D07DC2F}"/>
    <cellStyle name="Millares 2 3 12" xfId="89" xr:uid="{DF198205-6128-4C19-9D00-87D93872903B}"/>
    <cellStyle name="Millares 2 3 13" xfId="79" xr:uid="{6E95EDA2-B1D5-480E-9B90-A1C364B27CD9}"/>
    <cellStyle name="Millares 2 3 14" xfId="69" xr:uid="{62E8FAE2-26D3-4F6F-8FDA-F33FF6453C3A}"/>
    <cellStyle name="Millares 2 3 15" xfId="59" xr:uid="{B4A41041-B092-45D7-B38F-8D8A81FDF2FF}"/>
    <cellStyle name="Millares 2 3 16" xfId="49" xr:uid="{E9F6B9B9-2E8D-4E2F-B246-00AA228EA6DA}"/>
    <cellStyle name="Millares 2 3 17" xfId="43" xr:uid="{E7D827FA-0BC4-4DF9-AA93-6664FBD1BD15}"/>
    <cellStyle name="Millares 2 3 18" xfId="202" xr:uid="{2646ABA3-79B3-4630-818F-EE53700F8327}"/>
    <cellStyle name="Millares 2 3 2" xfId="37" xr:uid="{2811B24D-BC50-4340-B9CD-B6D769BE0C12}"/>
    <cellStyle name="Millares 2 3 2 2" xfId="193" xr:uid="{ED4D789E-853B-40E4-BF7C-0986E4D34F31}"/>
    <cellStyle name="Millares 2 3 2 3" xfId="167" xr:uid="{47C0A77D-6DA4-4CE6-9020-DC53F01F0BAA}"/>
    <cellStyle name="Millares 2 3 3" xfId="23" xr:uid="{FF9EDE79-FCF1-4DCE-A48B-765A5698D8DC}"/>
    <cellStyle name="Millares 2 3 3 2" xfId="184" xr:uid="{0960807B-A5DE-4A5D-8415-C381EA033627}"/>
    <cellStyle name="Millares 2 3 4" xfId="175" xr:uid="{971A4AC0-1E6E-40E1-A508-41AD36156BC8}"/>
    <cellStyle name="Millares 2 3 5" xfId="158" xr:uid="{6133B5FC-E10E-4857-89F1-C6093E23EBE6}"/>
    <cellStyle name="Millares 2 3 6" xfId="149" xr:uid="{C4C052C0-54CB-4BD8-B211-B0286E289589}"/>
    <cellStyle name="Millares 2 3 7" xfId="139" xr:uid="{109369FC-D265-42DD-BCED-2E54282E57CE}"/>
    <cellStyle name="Millares 2 3 8" xfId="129" xr:uid="{F25A14A6-38BD-4D3B-A09B-77A8B4D04F18}"/>
    <cellStyle name="Millares 2 3 9" xfId="119" xr:uid="{03244FA8-6FB8-42D8-8577-2E9580D026B5}"/>
    <cellStyle name="Millares 2 4" xfId="35" xr:uid="{9FAB9CAF-67DB-4647-9A6F-590B64A0DC5E}"/>
    <cellStyle name="Millares 2 4 10" xfId="86" xr:uid="{C965F5FA-7A8B-4689-8104-7A28086E86F5}"/>
    <cellStyle name="Millares 2 4 11" xfId="76" xr:uid="{CFEB3F29-FDD8-470A-8006-0ADA29613786}"/>
    <cellStyle name="Millares 2 4 12" xfId="66" xr:uid="{78AA457E-E440-4C9D-B982-52AE2AE96E47}"/>
    <cellStyle name="Millares 2 4 13" xfId="56" xr:uid="{71DFA894-5DEB-41FC-93D1-A27ABD274040}"/>
    <cellStyle name="Millares 2 4 14" xfId="46" xr:uid="{C5F6EE41-A631-4090-A043-CCB231E41759}"/>
    <cellStyle name="Millares 2 4 2" xfId="191" xr:uid="{3495A348-9336-4840-B082-15BCC30A04E4}"/>
    <cellStyle name="Millares 2 4 3" xfId="172" xr:uid="{232F4E05-D882-4068-B3B9-D3272857DB60}"/>
    <cellStyle name="Millares 2 4 4" xfId="146" xr:uid="{A9AF6826-8E5B-4029-813C-650B668D6344}"/>
    <cellStyle name="Millares 2 4 5" xfId="136" xr:uid="{6287B3AD-8B65-42C4-8C85-F2280A3B5CCE}"/>
    <cellStyle name="Millares 2 4 6" xfId="126" xr:uid="{4E52CF16-F67C-46E7-B495-CA59AE330903}"/>
    <cellStyle name="Millares 2 4 7" xfId="116" xr:uid="{D6EA095F-A974-4BB1-AA1D-23A8C1E76469}"/>
    <cellStyle name="Millares 2 4 8" xfId="106" xr:uid="{B447B3C8-A6F8-4996-B7FF-9D37E2A8F121}"/>
    <cellStyle name="Millares 2 4 9" xfId="96" xr:uid="{C14EC209-5321-4D9F-A414-DBAB80821C5F}"/>
    <cellStyle name="Millares 2 5" xfId="21" xr:uid="{6A39F333-E564-4963-ABA5-EBA6B8548131}"/>
    <cellStyle name="Millares 2 5 2" xfId="182" xr:uid="{05417F30-94B4-4E22-AEF4-69B4153A4136}"/>
    <cellStyle name="Millares 2 5 3" xfId="165" xr:uid="{554B975E-FD3C-48C3-B353-EE5F94FA0FD1}"/>
    <cellStyle name="Millares 2 6" xfId="173" xr:uid="{471AAF0B-A97F-477A-B4EF-114145B3F5F6}"/>
    <cellStyle name="Millares 2 7" xfId="156" xr:uid="{9D84C49D-3424-4EE3-A34D-2E20757693A1}"/>
    <cellStyle name="Millares 2 8" xfId="147" xr:uid="{243F9D21-0203-4CEC-9400-4B7A930D2307}"/>
    <cellStyle name="Millares 2 9" xfId="137" xr:uid="{75CE539D-7F8A-4B53-8663-3E630BBD9924}"/>
    <cellStyle name="Millares 3" xfId="19" xr:uid="{00000000-0005-0000-0000-000005000000}"/>
    <cellStyle name="Millares 3 10" xfId="110" xr:uid="{4243F0D8-DF92-4A29-9C52-59C3EEED3138}"/>
    <cellStyle name="Millares 3 11" xfId="100" xr:uid="{D016696F-9303-43E6-A195-038DAF959AF2}"/>
    <cellStyle name="Millares 3 12" xfId="90" xr:uid="{E94FE623-CBD3-4309-8853-2E8B18F4BE3B}"/>
    <cellStyle name="Millares 3 13" xfId="80" xr:uid="{D328C7C1-417A-47A2-A82E-F6E823035EBE}"/>
    <cellStyle name="Millares 3 14" xfId="70" xr:uid="{62550206-74BF-45BC-93A1-6C98C7E34C63}"/>
    <cellStyle name="Millares 3 15" xfId="60" xr:uid="{38B18255-86E4-4A5E-898A-1A971FCA2955}"/>
    <cellStyle name="Millares 3 16" xfId="50" xr:uid="{14AC7ACD-451C-4558-9B3C-5E80830D45ED}"/>
    <cellStyle name="Millares 3 17" xfId="44" xr:uid="{54875099-D813-4FF8-8F8B-4C8D0AD4BCF7}"/>
    <cellStyle name="Millares 3 18" xfId="205" xr:uid="{C23062FA-D009-433E-BF80-E5611D18186C}"/>
    <cellStyle name="Millares 3 2" xfId="38" xr:uid="{7CBA4901-DE6E-4995-8382-B9079E6E1902}"/>
    <cellStyle name="Millares 3 2 2" xfId="194" xr:uid="{45E90D23-AEA1-47FA-836B-6A65C8DBF60F}"/>
    <cellStyle name="Millares 3 2 3" xfId="168" xr:uid="{11C23888-323C-45BB-A811-646C9C8ACDF1}"/>
    <cellStyle name="Millares 3 3" xfId="24" xr:uid="{E64B70EE-0C49-44AE-8E10-E3F42B1CFF41}"/>
    <cellStyle name="Millares 3 3 2" xfId="185" xr:uid="{83A14E6C-065D-457B-9A01-F918D344115C}"/>
    <cellStyle name="Millares 3 4" xfId="176" xr:uid="{0FD5B180-26A3-4899-8F9E-428FCC5650C8}"/>
    <cellStyle name="Millares 3 5" xfId="159" xr:uid="{4B893ACB-5020-4E25-AF24-195AAD15C972}"/>
    <cellStyle name="Millares 3 6" xfId="150" xr:uid="{08EB8A9B-10FB-4D6A-919C-A0DF1C376718}"/>
    <cellStyle name="Millares 3 7" xfId="140" xr:uid="{F2C12959-68E4-4278-9FF6-7FEBAFF10DF3}"/>
    <cellStyle name="Millares 3 8" xfId="130" xr:uid="{610096FE-6F04-4FA9-974E-376402ECB4D7}"/>
    <cellStyle name="Millares 3 9" xfId="120" xr:uid="{FF007FE8-074D-4710-B40B-59228F5CC7DB}"/>
    <cellStyle name="Millares 4" xfId="17" xr:uid="{00000000-0005-0000-0000-000006000000}"/>
    <cellStyle name="Millares 4 2" xfId="198" xr:uid="{63BE0C47-38A9-4FE9-8B9C-0D7595E62916}"/>
    <cellStyle name="Millares 4 3" xfId="203" xr:uid="{B9C7022F-9936-4840-AF6F-4AE8AA5CA63D}"/>
    <cellStyle name="Millares 5" xfId="204" xr:uid="{643EFA3B-6850-470D-A295-02A0E976D075}"/>
    <cellStyle name="Moneda 2" xfId="25" xr:uid="{B1383EC6-917F-4544-AE45-17DB02ABCC34}"/>
    <cellStyle name="Moneda 2 10" xfId="111" xr:uid="{8378AB5E-5BBF-4202-9E42-AD660F0CB85F}"/>
    <cellStyle name="Moneda 2 11" xfId="101" xr:uid="{4BBBFFF4-7B6F-4F48-A7B7-30740D7E905F}"/>
    <cellStyle name="Moneda 2 12" xfId="91" xr:uid="{D2FC94ED-5E74-48BC-8CB6-8C3438BF3A98}"/>
    <cellStyle name="Moneda 2 13" xfId="81" xr:uid="{C1613B58-287C-4B02-98BC-7B3117F6F297}"/>
    <cellStyle name="Moneda 2 14" xfId="71" xr:uid="{D1F52578-BFC2-4758-BDA0-12A8A512FAD1}"/>
    <cellStyle name="Moneda 2 15" xfId="61" xr:uid="{B8E41577-EE85-44D5-9F95-62B58512B5DE}"/>
    <cellStyle name="Moneda 2 16" xfId="51" xr:uid="{00668CA7-9E2E-47E1-B055-AEA5FBE1C1EB}"/>
    <cellStyle name="Moneda 2 17" xfId="45" xr:uid="{8CFFE1D1-87A2-44C3-9065-77FDF37DB041}"/>
    <cellStyle name="Moneda 2 2" xfId="39" xr:uid="{30A188A6-24A8-4834-9354-132B464E4DD1}"/>
    <cellStyle name="Moneda 2 2 2" xfId="195" xr:uid="{292B9E60-CE8D-452C-A230-1ACBB198C71C}"/>
    <cellStyle name="Moneda 2 2 3" xfId="169" xr:uid="{C0E54C92-198B-440B-AE50-B7CE3DBD020E}"/>
    <cellStyle name="Moneda 2 3" xfId="186" xr:uid="{ED299193-1A2B-4053-942C-858D163DD154}"/>
    <cellStyle name="Moneda 2 4" xfId="177" xr:uid="{17251AD5-0C4A-4732-881C-6382491D18BA}"/>
    <cellStyle name="Moneda 2 5" xfId="160" xr:uid="{2026C016-179C-4269-8D66-143D83A95D30}"/>
    <cellStyle name="Moneda 2 6" xfId="151" xr:uid="{4082BE01-F0CD-44EE-B7DF-942CC33D880C}"/>
    <cellStyle name="Moneda 2 7" xfId="141" xr:uid="{C4593A03-69BF-4C49-A34D-702CDF58EF58}"/>
    <cellStyle name="Moneda 2 8" xfId="131" xr:uid="{7194BBA7-43B3-43A5-A060-53FBF8F6549E}"/>
    <cellStyle name="Moneda 2 9" xfId="121" xr:uid="{8F318B99-55B9-471D-A664-9D06CAFFC30E}"/>
    <cellStyle name="Normal" xfId="0" builtinId="0"/>
    <cellStyle name="Normal 2" xfId="2" xr:uid="{00000000-0005-0000-0000-000008000000}"/>
    <cellStyle name="Normal 2 10" xfId="122" xr:uid="{F4B0AEE0-3B57-40A1-9084-E3DA6B4CC50D}"/>
    <cellStyle name="Normal 2 11" xfId="112" xr:uid="{D6E5FEFA-6C2E-4557-9107-055D0D0DF243}"/>
    <cellStyle name="Normal 2 12" xfId="102" xr:uid="{50790DE5-F205-45A4-9D07-D3C151735266}"/>
    <cellStyle name="Normal 2 13" xfId="92" xr:uid="{D81D67D4-211D-4D1A-92DB-8FC9F65C2882}"/>
    <cellStyle name="Normal 2 14" xfId="82" xr:uid="{5E2EF5A9-B43C-47E9-B562-095DA011BC0D}"/>
    <cellStyle name="Normal 2 15" xfId="72" xr:uid="{A7547A0C-378B-475D-9DB1-85B8D59217E5}"/>
    <cellStyle name="Normal 2 16" xfId="62" xr:uid="{83B64AD9-77B3-4CBA-9D95-C16A16A17AE4}"/>
    <cellStyle name="Normal 2 17" xfId="52" xr:uid="{7BA902FB-4A5B-4AD5-9B03-CB6FC89AC275}"/>
    <cellStyle name="Normal 2 2" xfId="3" xr:uid="{00000000-0005-0000-0000-000009000000}"/>
    <cellStyle name="Normal 2 3" xfId="9" xr:uid="{00000000-0005-0000-0000-00000A000000}"/>
    <cellStyle name="Normal 2 3 2" xfId="40" xr:uid="{461CF104-03E1-4BB9-A0EF-560A92212253}"/>
    <cellStyle name="Normal 2 4" xfId="26" xr:uid="{9FD201D1-80A0-49F0-A5F1-F31A50EA81C5}"/>
    <cellStyle name="Normal 2 4 2" xfId="187" xr:uid="{04C84BDD-5CCB-438A-90AB-B76444EACA1D}"/>
    <cellStyle name="Normal 2 5" xfId="178" xr:uid="{245BA1F9-D440-4ED8-8B6A-681552B07C9F}"/>
    <cellStyle name="Normal 2 6" xfId="161" xr:uid="{8184A996-18DB-4083-B2F9-8A4468F11F2D}"/>
    <cellStyle name="Normal 2 7" xfId="152" xr:uid="{192B9AE9-EA26-495B-A0DC-8E818C486321}"/>
    <cellStyle name="Normal 2 8" xfId="142" xr:uid="{AE9C8367-BA74-4883-9312-21C2D228FAEA}"/>
    <cellStyle name="Normal 2 9" xfId="132" xr:uid="{CF77AC58-8EA3-4129-9F73-A4BD6FDE1C4E}"/>
    <cellStyle name="Normal 3" xfId="8" xr:uid="{00000000-0005-0000-0000-00000B000000}"/>
    <cellStyle name="Normal 3 10" xfId="113" xr:uid="{9A23A9F4-B631-4DD4-8A90-58BD8B7912F5}"/>
    <cellStyle name="Normal 3 11" xfId="103" xr:uid="{9557CB72-6F48-4D4C-9350-3BC4E458ABBF}"/>
    <cellStyle name="Normal 3 12" xfId="93" xr:uid="{7C46DA43-F4B8-4135-86B9-05B4DD33971A}"/>
    <cellStyle name="Normal 3 13" xfId="83" xr:uid="{1A4B458E-D1F3-4A5D-812E-E19BF3F0F11E}"/>
    <cellStyle name="Normal 3 14" xfId="73" xr:uid="{B286672E-81B7-4B0D-9DB7-13086C5269AB}"/>
    <cellStyle name="Normal 3 15" xfId="63" xr:uid="{237BC174-79E6-45B9-8BE9-CDD180DE77C1}"/>
    <cellStyle name="Normal 3 16" xfId="53" xr:uid="{5924E356-3503-4F30-AD9F-03EA6780C8AF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188" xr:uid="{8F11F706-AED3-40B6-9204-B5BEA3E69FD8}"/>
    <cellStyle name="Normal 3 4" xfId="27" xr:uid="{63534BA2-641A-431F-9701-B66DD6531942}"/>
    <cellStyle name="Normal 3 4 2" xfId="179" xr:uid="{14745206-9B70-44BD-B6F2-8F1CE12D52E9}"/>
    <cellStyle name="Normal 3 5" xfId="162" xr:uid="{7DB49E91-5C74-4A9D-991E-4D3D8F151BB0}"/>
    <cellStyle name="Normal 3 6" xfId="153" xr:uid="{C51B35B8-20A8-49D3-9422-7131B33B3873}"/>
    <cellStyle name="Normal 3 7" xfId="143" xr:uid="{CD01D914-7285-4D3D-B3BE-DCC2733CB07E}"/>
    <cellStyle name="Normal 3 8" xfId="133" xr:uid="{B09E0FFF-FA7E-4139-B64A-741CFBB2254B}"/>
    <cellStyle name="Normal 3 9" xfId="123" xr:uid="{9A94CC58-8C00-4FC8-8958-6884F0A588DE}"/>
    <cellStyle name="Normal 4" xfId="4" xr:uid="{00000000-0005-0000-0000-00000F000000}"/>
    <cellStyle name="Normal 4 2" xfId="29" xr:uid="{70ECA551-4CF8-4563-9D12-C1963ECB8080}"/>
    <cellStyle name="Normal 4 3" xfId="28" xr:uid="{CFF3C77A-D271-42B9-A25F-3B8BEB553B43}"/>
    <cellStyle name="Normal 5" xfId="5" xr:uid="{00000000-0005-0000-0000-000010000000}"/>
    <cellStyle name="Normal 5 2" xfId="31" xr:uid="{820AA248-D48B-46A9-9704-5CCD2B1BC258}"/>
    <cellStyle name="Normal 5 3" xfId="30" xr:uid="{42302FB8-187C-432E-83C9-2BBAE5B88BCC}"/>
    <cellStyle name="Normal 56" xfId="6" xr:uid="{00000000-0005-0000-0000-000011000000}"/>
    <cellStyle name="Normal 6" xfId="32" xr:uid="{CA158567-45E4-4C0D-ACA4-7F83A0CD231A}"/>
    <cellStyle name="Normal 6 10" xfId="124" xr:uid="{1F223623-F4DF-44DD-B229-E91D1043F1D2}"/>
    <cellStyle name="Normal 6 11" xfId="114" xr:uid="{92A98496-897A-4DBA-952D-2E0F060450C0}"/>
    <cellStyle name="Normal 6 12" xfId="104" xr:uid="{7EFF71A6-238B-4623-B0DB-A21F183273D0}"/>
    <cellStyle name="Normal 6 13" xfId="94" xr:uid="{0F8CFA80-1B86-45E1-B3F3-6886728D1927}"/>
    <cellStyle name="Normal 6 14" xfId="84" xr:uid="{C6B3125E-D52F-4BC2-8234-79783D7DC5BB}"/>
    <cellStyle name="Normal 6 15" xfId="74" xr:uid="{A0FC2545-57AC-4E19-9647-899239F741C3}"/>
    <cellStyle name="Normal 6 16" xfId="64" xr:uid="{A775BB76-BDB0-489A-997B-201FC8BDF031}"/>
    <cellStyle name="Normal 6 17" xfId="54" xr:uid="{833312AF-4B4B-4FF3-A9F0-ADA3D302FB7C}"/>
    <cellStyle name="Normal 6 2" xfId="33" xr:uid="{ACB1DE5E-4E35-4EBA-BEE4-A6C7B18C0A61}"/>
    <cellStyle name="Normal 6 2 10" xfId="115" xr:uid="{322A16E9-4D80-4CBE-9485-65A3AF669E8A}"/>
    <cellStyle name="Normal 6 2 11" xfId="105" xr:uid="{6297CAAC-9197-4486-A1FB-42CE68C7BD04}"/>
    <cellStyle name="Normal 6 2 12" xfId="95" xr:uid="{818EEC0E-5C6E-47A5-A258-C4BE43BBE5C4}"/>
    <cellStyle name="Normal 6 2 13" xfId="85" xr:uid="{2DC10369-B862-4648-9B54-2F044CB23838}"/>
    <cellStyle name="Normal 6 2 14" xfId="75" xr:uid="{39236441-581E-47D5-87E4-E1FA2AC46D8B}"/>
    <cellStyle name="Normal 6 2 15" xfId="65" xr:uid="{1BDD36DB-EB42-41FB-8884-1D5FE5B46442}"/>
    <cellStyle name="Normal 6 2 16" xfId="55" xr:uid="{E95FB7E2-A4A9-4906-9C9F-984EB90250EE}"/>
    <cellStyle name="Normal 6 2 2" xfId="171" xr:uid="{A2F79575-F873-4828-A7BB-669015FEDF17}"/>
    <cellStyle name="Normal 6 2 2 2" xfId="197" xr:uid="{D69ACCCD-E14D-4DCF-B789-5DEC19CBAA0E}"/>
    <cellStyle name="Normal 6 2 3" xfId="190" xr:uid="{592BF9BF-58DD-4B75-8FFE-406CD7E08E5E}"/>
    <cellStyle name="Normal 6 2 4" xfId="181" xr:uid="{9A968CA2-6448-47FE-953D-8F25CF05C929}"/>
    <cellStyle name="Normal 6 2 5" xfId="164" xr:uid="{C47BA107-225E-4094-83B7-772C5F5DA678}"/>
    <cellStyle name="Normal 6 2 6" xfId="155" xr:uid="{803B3E57-DA73-4225-9054-CC939E14A74B}"/>
    <cellStyle name="Normal 6 2 7" xfId="145" xr:uid="{6EC77F41-44CD-4951-828A-2B475ACF6ED8}"/>
    <cellStyle name="Normal 6 2 8" xfId="135" xr:uid="{3B293BA1-45F0-4074-AAF5-1FE422EAB337}"/>
    <cellStyle name="Normal 6 2 9" xfId="125" xr:uid="{F765EE67-C594-4465-8859-397122E2D9ED}"/>
    <cellStyle name="Normal 6 3" xfId="170" xr:uid="{5495DBB4-B8AA-4AEC-B250-7A195F32185A}"/>
    <cellStyle name="Normal 6 3 2" xfId="196" xr:uid="{7F7D8ADF-372D-4D90-BBBE-1680AB3590AE}"/>
    <cellStyle name="Normal 6 4" xfId="189" xr:uid="{E982254B-10B1-46D9-8D7E-E94B002A1329}"/>
    <cellStyle name="Normal 6 5" xfId="180" xr:uid="{DAD82DA9-D9B3-4E6A-A3AC-6CEB1D6E90C9}"/>
    <cellStyle name="Normal 6 6" xfId="163" xr:uid="{698802E9-A2A2-419A-B13C-1E0672B5E689}"/>
    <cellStyle name="Normal 6 7" xfId="154" xr:uid="{0BFF3178-037F-4E84-9B54-9E8EFF50F95F}"/>
    <cellStyle name="Normal 6 8" xfId="144" xr:uid="{9C5C6BD3-20BA-46B4-B280-8EABE5CF8608}"/>
    <cellStyle name="Normal 6 9" xfId="134" xr:uid="{E4E65EE0-6C2D-4569-BA49-E38A5CA30285}"/>
    <cellStyle name="Normal 7" xfId="199" xr:uid="{55C56354-7A30-4A9F-9979-712A3DD2C1FF}"/>
    <cellStyle name="Porcentaje" xfId="14" builtinId="5"/>
    <cellStyle name="Porcentaje 2" xfId="7" xr:uid="{00000000-0005-0000-0000-000013000000}"/>
    <cellStyle name="Porcentual 2" xfId="34" xr:uid="{9CCD79B9-8C2F-4996-83FC-094B8C4FF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213360</xdr:rowOff>
    </xdr:from>
    <xdr:to>
      <xdr:col>0</xdr:col>
      <xdr:colOff>787908</xdr:colOff>
      <xdr:row>3</xdr:row>
      <xdr:rowOff>50292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6C6B7-792E-40A4-BAC2-7A182E369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13360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83820</xdr:rowOff>
    </xdr:from>
    <xdr:to>
      <xdr:col>1</xdr:col>
      <xdr:colOff>10668</xdr:colOff>
      <xdr:row>2</xdr:row>
      <xdr:rowOff>156972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5EEC3-1FF2-98CC-E85C-B9B12C10A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83820"/>
          <a:ext cx="551688" cy="545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675736</xdr:colOff>
      <xdr:row>0</xdr:row>
      <xdr:rowOff>79075</xdr:rowOff>
    </xdr:from>
    <xdr:to>
      <xdr:col>1</xdr:col>
      <xdr:colOff>551113</xdr:colOff>
      <xdr:row>2</xdr:row>
      <xdr:rowOff>150214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850AE6-E074-435F-A425-6E0578D98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36" y="79075"/>
          <a:ext cx="551688" cy="545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99060</xdr:rowOff>
    </xdr:from>
    <xdr:to>
      <xdr:col>1</xdr:col>
      <xdr:colOff>48768</xdr:colOff>
      <xdr:row>2</xdr:row>
      <xdr:rowOff>172212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B8ECFC-7146-4579-9AD6-63C8B9247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99060"/>
          <a:ext cx="551688" cy="545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83820</xdr:rowOff>
    </xdr:from>
    <xdr:to>
      <xdr:col>1</xdr:col>
      <xdr:colOff>3048</xdr:colOff>
      <xdr:row>2</xdr:row>
      <xdr:rowOff>156972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158F91-4EFC-453A-9573-E026C013C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83820"/>
          <a:ext cx="551688" cy="545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475488</xdr:colOff>
      <xdr:row>2</xdr:row>
      <xdr:rowOff>202692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B2C29B-0B90-4C07-9AE5-8F75F98F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551688" cy="545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83820</xdr:rowOff>
    </xdr:from>
    <xdr:to>
      <xdr:col>1</xdr:col>
      <xdr:colOff>445008</xdr:colOff>
      <xdr:row>2</xdr:row>
      <xdr:rowOff>156972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33CD8D-C86B-4252-8766-BC38E4D8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8382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1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23" sqref="F23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>
      <c r="A1" s="190" t="s">
        <v>509</v>
      </c>
      <c r="B1" s="190"/>
      <c r="C1" s="84"/>
      <c r="D1" s="74" t="s">
        <v>458</v>
      </c>
      <c r="E1" s="87">
        <v>2024</v>
      </c>
    </row>
    <row r="2" spans="1:5" ht="18.95" customHeight="1">
      <c r="A2" s="191" t="s">
        <v>457</v>
      </c>
      <c r="B2" s="191"/>
      <c r="C2" s="88"/>
      <c r="D2" s="74" t="s">
        <v>459</v>
      </c>
      <c r="E2" s="84" t="s">
        <v>464</v>
      </c>
    </row>
    <row r="3" spans="1:5" ht="18.95" customHeight="1">
      <c r="A3" s="190" t="s">
        <v>533</v>
      </c>
      <c r="B3" s="190"/>
      <c r="C3" s="84"/>
      <c r="D3" s="74" t="s">
        <v>460</v>
      </c>
      <c r="E3" s="87">
        <v>1</v>
      </c>
    </row>
    <row r="4" spans="1:5" ht="18.95" customHeight="1">
      <c r="A4" s="190" t="s">
        <v>478</v>
      </c>
      <c r="B4" s="190"/>
      <c r="C4" s="190"/>
      <c r="D4" s="190"/>
      <c r="E4" s="190"/>
    </row>
    <row r="5" spans="1:5" ht="15" customHeight="1">
      <c r="A5" s="65" t="s">
        <v>31</v>
      </c>
      <c r="B5" s="64" t="s">
        <v>32</v>
      </c>
    </row>
    <row r="6" spans="1:5">
      <c r="A6" s="2"/>
      <c r="B6" s="3"/>
    </row>
    <row r="7" spans="1:5">
      <c r="A7" s="4"/>
      <c r="B7" s="5" t="s">
        <v>33</v>
      </c>
    </row>
    <row r="8" spans="1:5">
      <c r="A8" s="4"/>
      <c r="B8" s="5"/>
    </row>
    <row r="9" spans="1:5">
      <c r="A9" s="4"/>
      <c r="B9" s="6" t="s">
        <v>0</v>
      </c>
    </row>
    <row r="10" spans="1:5">
      <c r="A10" s="25" t="s">
        <v>439</v>
      </c>
      <c r="B10" s="26" t="s">
        <v>182</v>
      </c>
    </row>
    <row r="11" spans="1:5">
      <c r="A11" s="25" t="s">
        <v>440</v>
      </c>
      <c r="B11" s="26" t="s">
        <v>441</v>
      </c>
    </row>
    <row r="12" spans="1:5">
      <c r="A12" s="25" t="s">
        <v>442</v>
      </c>
      <c r="B12" s="26" t="s">
        <v>219</v>
      </c>
    </row>
    <row r="13" spans="1:5">
      <c r="A13" s="25" t="s">
        <v>443</v>
      </c>
      <c r="B13" s="26" t="s">
        <v>236</v>
      </c>
    </row>
    <row r="14" spans="1:5">
      <c r="A14" s="25" t="s">
        <v>1</v>
      </c>
      <c r="B14" s="26" t="s">
        <v>2</v>
      </c>
    </row>
    <row r="15" spans="1:5">
      <c r="A15" s="25" t="s">
        <v>3</v>
      </c>
      <c r="B15" s="26" t="s">
        <v>4</v>
      </c>
    </row>
    <row r="16" spans="1:5">
      <c r="A16" s="25" t="s">
        <v>5</v>
      </c>
      <c r="B16" s="26" t="s">
        <v>6</v>
      </c>
    </row>
    <row r="17" spans="1:2">
      <c r="A17" s="25" t="s">
        <v>41</v>
      </c>
      <c r="B17" s="26" t="s">
        <v>452</v>
      </c>
    </row>
    <row r="18" spans="1:2">
      <c r="A18" s="25" t="s">
        <v>7</v>
      </c>
      <c r="B18" s="26" t="s">
        <v>453</v>
      </c>
    </row>
    <row r="19" spans="1:2">
      <c r="A19" s="25" t="s">
        <v>8</v>
      </c>
      <c r="B19" s="26" t="s">
        <v>40</v>
      </c>
    </row>
    <row r="20" spans="1:2">
      <c r="A20" s="25" t="s">
        <v>9</v>
      </c>
      <c r="B20" s="26" t="s">
        <v>10</v>
      </c>
    </row>
    <row r="21" spans="1:2">
      <c r="A21" s="25" t="s">
        <v>11</v>
      </c>
      <c r="B21" s="26" t="s">
        <v>12</v>
      </c>
    </row>
    <row r="22" spans="1:2">
      <c r="A22" s="25" t="s">
        <v>13</v>
      </c>
      <c r="B22" s="26" t="s">
        <v>14</v>
      </c>
    </row>
    <row r="23" spans="1:2">
      <c r="A23" s="25" t="s">
        <v>15</v>
      </c>
      <c r="B23" s="26" t="s">
        <v>16</v>
      </c>
    </row>
    <row r="24" spans="1:2">
      <c r="A24" s="25" t="s">
        <v>17</v>
      </c>
      <c r="B24" s="26" t="s">
        <v>454</v>
      </c>
    </row>
    <row r="25" spans="1:2">
      <c r="A25" s="25" t="s">
        <v>18</v>
      </c>
      <c r="B25" s="26" t="s">
        <v>19</v>
      </c>
    </row>
    <row r="26" spans="1:2">
      <c r="A26" s="25" t="s">
        <v>20</v>
      </c>
      <c r="B26" s="26" t="s">
        <v>71</v>
      </c>
    </row>
    <row r="27" spans="1:2">
      <c r="A27" s="25" t="s">
        <v>21</v>
      </c>
      <c r="B27" s="26" t="s">
        <v>22</v>
      </c>
    </row>
    <row r="28" spans="1:2">
      <c r="A28" s="25" t="s">
        <v>23</v>
      </c>
      <c r="B28" s="26" t="s">
        <v>24</v>
      </c>
    </row>
    <row r="29" spans="1:2">
      <c r="A29" s="25" t="s">
        <v>25</v>
      </c>
      <c r="B29" s="26" t="s">
        <v>26</v>
      </c>
    </row>
    <row r="30" spans="1:2">
      <c r="A30" s="25" t="s">
        <v>27</v>
      </c>
      <c r="B30" s="26" t="s">
        <v>28</v>
      </c>
    </row>
    <row r="31" spans="1:2">
      <c r="A31" s="25" t="s">
        <v>29</v>
      </c>
      <c r="B31" s="26" t="s">
        <v>30</v>
      </c>
    </row>
    <row r="32" spans="1:2">
      <c r="A32" s="25" t="s">
        <v>34</v>
      </c>
      <c r="B32" s="26" t="s">
        <v>35</v>
      </c>
    </row>
    <row r="33" spans="1:2">
      <c r="A33" s="4"/>
      <c r="B33" s="7"/>
    </row>
    <row r="34" spans="1:2" ht="12" thickBot="1">
      <c r="A34" s="8"/>
      <c r="B34" s="9"/>
    </row>
    <row r="37" spans="1:2">
      <c r="B37" s="1" t="s">
        <v>479</v>
      </c>
    </row>
    <row r="43" spans="1:2">
      <c r="A43" s="85"/>
      <c r="B43" s="86"/>
    </row>
    <row r="44" spans="1:2">
      <c r="A44" s="85"/>
      <c r="B44" s="86"/>
    </row>
    <row r="50" spans="3:4" ht="15">
      <c r="C50" s="85"/>
      <c r="D50"/>
    </row>
    <row r="51" spans="3:4" ht="15">
      <c r="C51" s="85"/>
      <c r="D51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2"/>
  <sheetViews>
    <sheetView showGridLines="0" topLeftCell="A115" zoomScaleNormal="100" workbookViewId="0">
      <selection activeCell="C49" sqref="C49"/>
    </sheetView>
  </sheetViews>
  <sheetFormatPr baseColWidth="10" defaultColWidth="9.140625" defaultRowHeight="11.25"/>
  <cols>
    <col min="1" max="1" width="10" style="13" customWidth="1"/>
    <col min="2" max="2" width="70" style="13" customWidth="1"/>
    <col min="3" max="3" width="10.85546875" style="13" bestFit="1" customWidth="1"/>
    <col min="4" max="4" width="14.42578125" style="13" customWidth="1"/>
    <col min="5" max="5" width="10.42578125" style="13" bestFit="1" customWidth="1"/>
    <col min="6" max="16384" width="9.140625" style="13"/>
  </cols>
  <sheetData>
    <row r="1" spans="1:5" s="15" customFormat="1" ht="18.95" customHeight="1">
      <c r="A1" s="191" t="s">
        <v>509</v>
      </c>
      <c r="B1" s="191"/>
      <c r="C1" s="191"/>
      <c r="D1" s="74" t="s">
        <v>461</v>
      </c>
      <c r="E1" s="75">
        <v>2024</v>
      </c>
    </row>
    <row r="2" spans="1:5" s="10" customFormat="1" ht="18.95" customHeight="1">
      <c r="A2" s="191" t="s">
        <v>466</v>
      </c>
      <c r="B2" s="191"/>
      <c r="C2" s="191"/>
      <c r="D2" s="74" t="s">
        <v>462</v>
      </c>
      <c r="E2" s="75" t="s">
        <v>464</v>
      </c>
    </row>
    <row r="3" spans="1:5" s="10" customFormat="1" ht="18.95" customHeight="1">
      <c r="A3" s="191" t="s">
        <v>534</v>
      </c>
      <c r="B3" s="191"/>
      <c r="C3" s="191"/>
      <c r="D3" s="74" t="s">
        <v>463</v>
      </c>
      <c r="E3" s="75">
        <v>1</v>
      </c>
    </row>
    <row r="4" spans="1:5" s="10" customFormat="1" ht="18.95" customHeight="1">
      <c r="A4" s="192" t="s">
        <v>478</v>
      </c>
      <c r="B4" s="193"/>
      <c r="C4" s="193"/>
      <c r="D4" s="74"/>
      <c r="E4" s="75"/>
    </row>
    <row r="5" spans="1:5">
      <c r="A5" s="11" t="s">
        <v>74</v>
      </c>
      <c r="B5" s="12"/>
      <c r="C5" s="12"/>
      <c r="D5" s="12"/>
      <c r="E5" s="12"/>
    </row>
    <row r="7" spans="1:5">
      <c r="A7" s="27" t="s">
        <v>437</v>
      </c>
      <c r="B7" s="27"/>
      <c r="C7" s="27"/>
      <c r="D7" s="27"/>
      <c r="E7" s="27"/>
    </row>
    <row r="8" spans="1:5">
      <c r="A8" s="28" t="s">
        <v>45</v>
      </c>
      <c r="B8" s="28" t="s">
        <v>42</v>
      </c>
      <c r="C8" s="104" t="s">
        <v>43</v>
      </c>
      <c r="D8" s="105" t="s">
        <v>235</v>
      </c>
      <c r="E8" s="104" t="s">
        <v>513</v>
      </c>
    </row>
    <row r="9" spans="1:5">
      <c r="A9" s="107">
        <v>4000</v>
      </c>
      <c r="B9" s="108" t="s">
        <v>514</v>
      </c>
      <c r="C9" s="117">
        <f>+C10+C57+C69</f>
        <v>76335202.189999998</v>
      </c>
      <c r="D9" s="106"/>
      <c r="E9" s="29"/>
    </row>
    <row r="10" spans="1:5" s="114" customFormat="1">
      <c r="A10" s="109">
        <v>4100</v>
      </c>
      <c r="B10" s="110" t="s">
        <v>182</v>
      </c>
      <c r="C10" s="111">
        <f>SUM(C11+C21+C27+C30+C36+C39+C48)</f>
        <v>76242620.310000002</v>
      </c>
      <c r="D10" s="112"/>
      <c r="E10" s="113"/>
    </row>
    <row r="11" spans="1:5">
      <c r="A11" s="76">
        <v>4110</v>
      </c>
      <c r="B11" s="77" t="s">
        <v>183</v>
      </c>
      <c r="C11" s="78">
        <f>SUM(C12:C20)</f>
        <v>0</v>
      </c>
      <c r="D11" s="79"/>
      <c r="E11" s="80"/>
    </row>
    <row r="12" spans="1:5">
      <c r="A12" s="76">
        <v>4111</v>
      </c>
      <c r="B12" s="77" t="s">
        <v>184</v>
      </c>
      <c r="C12" s="78">
        <v>0</v>
      </c>
      <c r="D12" s="79"/>
      <c r="E12" s="80"/>
    </row>
    <row r="13" spans="1:5">
      <c r="A13" s="76">
        <v>4112</v>
      </c>
      <c r="B13" s="77" t="s">
        <v>185</v>
      </c>
      <c r="C13" s="78">
        <v>0</v>
      </c>
      <c r="D13" s="79"/>
      <c r="E13" s="80"/>
    </row>
    <row r="14" spans="1:5">
      <c r="A14" s="76">
        <v>4113</v>
      </c>
      <c r="B14" s="77" t="s">
        <v>186</v>
      </c>
      <c r="C14" s="78">
        <v>0</v>
      </c>
      <c r="D14" s="79"/>
      <c r="E14" s="80"/>
    </row>
    <row r="15" spans="1:5">
      <c r="A15" s="76">
        <v>4114</v>
      </c>
      <c r="B15" s="77" t="s">
        <v>187</v>
      </c>
      <c r="C15" s="78">
        <v>0</v>
      </c>
      <c r="D15" s="79"/>
      <c r="E15" s="80"/>
    </row>
    <row r="16" spans="1:5">
      <c r="A16" s="76">
        <v>4115</v>
      </c>
      <c r="B16" s="77" t="s">
        <v>188</v>
      </c>
      <c r="C16" s="78">
        <v>0</v>
      </c>
      <c r="D16" s="79"/>
      <c r="E16" s="80"/>
    </row>
    <row r="17" spans="1:5">
      <c r="A17" s="76">
        <v>4116</v>
      </c>
      <c r="B17" s="77" t="s">
        <v>189</v>
      </c>
      <c r="C17" s="78">
        <v>0</v>
      </c>
      <c r="D17" s="79"/>
      <c r="E17" s="80"/>
    </row>
    <row r="18" spans="1:5">
      <c r="A18" s="76">
        <v>4117</v>
      </c>
      <c r="B18" s="77" t="s">
        <v>190</v>
      </c>
      <c r="C18" s="78">
        <v>0</v>
      </c>
      <c r="D18" s="79"/>
      <c r="E18" s="80"/>
    </row>
    <row r="19" spans="1:5" ht="22.5">
      <c r="A19" s="76">
        <v>4118</v>
      </c>
      <c r="B19" s="81" t="s">
        <v>366</v>
      </c>
      <c r="C19" s="78">
        <v>0</v>
      </c>
      <c r="D19" s="79"/>
      <c r="E19" s="80"/>
    </row>
    <row r="20" spans="1:5">
      <c r="A20" s="76">
        <v>4119</v>
      </c>
      <c r="B20" s="77" t="s">
        <v>191</v>
      </c>
      <c r="C20" s="78">
        <v>0</v>
      </c>
      <c r="D20" s="79"/>
      <c r="E20" s="80"/>
    </row>
    <row r="21" spans="1:5">
      <c r="A21" s="76">
        <v>4120</v>
      </c>
      <c r="B21" s="77" t="s">
        <v>192</v>
      </c>
      <c r="C21" s="78">
        <f>SUM(C22:C26)</f>
        <v>0</v>
      </c>
      <c r="D21" s="79"/>
      <c r="E21" s="80"/>
    </row>
    <row r="22" spans="1:5">
      <c r="A22" s="76">
        <v>4121</v>
      </c>
      <c r="B22" s="77" t="s">
        <v>193</v>
      </c>
      <c r="C22" s="78">
        <v>0</v>
      </c>
      <c r="D22" s="79"/>
      <c r="E22" s="80"/>
    </row>
    <row r="23" spans="1:5">
      <c r="A23" s="76">
        <v>4122</v>
      </c>
      <c r="B23" s="77" t="s">
        <v>367</v>
      </c>
      <c r="C23" s="78">
        <v>0</v>
      </c>
      <c r="D23" s="79"/>
      <c r="E23" s="80"/>
    </row>
    <row r="24" spans="1:5">
      <c r="A24" s="76">
        <v>4123</v>
      </c>
      <c r="B24" s="77" t="s">
        <v>194</v>
      </c>
      <c r="C24" s="78">
        <v>0</v>
      </c>
      <c r="D24" s="79"/>
      <c r="E24" s="80"/>
    </row>
    <row r="25" spans="1:5">
      <c r="A25" s="76">
        <v>4124</v>
      </c>
      <c r="B25" s="77" t="s">
        <v>195</v>
      </c>
      <c r="C25" s="78">
        <v>0</v>
      </c>
      <c r="D25" s="79"/>
      <c r="E25" s="80"/>
    </row>
    <row r="26" spans="1:5">
      <c r="A26" s="76">
        <v>4129</v>
      </c>
      <c r="B26" s="77" t="s">
        <v>196</v>
      </c>
      <c r="C26" s="78">
        <v>0</v>
      </c>
      <c r="D26" s="79"/>
      <c r="E26" s="80"/>
    </row>
    <row r="27" spans="1:5">
      <c r="A27" s="76">
        <v>4130</v>
      </c>
      <c r="B27" s="77" t="s">
        <v>197</v>
      </c>
      <c r="C27" s="78">
        <f>SUM(C28:C29)</f>
        <v>0</v>
      </c>
      <c r="D27" s="79"/>
      <c r="E27" s="80"/>
    </row>
    <row r="28" spans="1:5">
      <c r="A28" s="76">
        <v>4131</v>
      </c>
      <c r="B28" s="77" t="s">
        <v>198</v>
      </c>
      <c r="C28" s="78">
        <v>0</v>
      </c>
      <c r="D28" s="79"/>
      <c r="E28" s="80"/>
    </row>
    <row r="29" spans="1:5" ht="22.5">
      <c r="A29" s="76">
        <v>4132</v>
      </c>
      <c r="B29" s="81" t="s">
        <v>368</v>
      </c>
      <c r="C29" s="78">
        <v>0</v>
      </c>
      <c r="D29" s="79"/>
      <c r="E29" s="80"/>
    </row>
    <row r="30" spans="1:5">
      <c r="A30" s="76">
        <v>4140</v>
      </c>
      <c r="B30" s="77" t="s">
        <v>199</v>
      </c>
      <c r="C30" s="78">
        <f>SUM(C31:C35)</f>
        <v>0</v>
      </c>
      <c r="D30" s="79"/>
      <c r="E30" s="80"/>
    </row>
    <row r="31" spans="1:5">
      <c r="A31" s="76">
        <v>4141</v>
      </c>
      <c r="B31" s="77" t="s">
        <v>200</v>
      </c>
      <c r="C31" s="78">
        <v>0</v>
      </c>
      <c r="D31" s="79"/>
      <c r="E31" s="80"/>
    </row>
    <row r="32" spans="1:5">
      <c r="A32" s="76">
        <v>4143</v>
      </c>
      <c r="B32" s="77" t="s">
        <v>201</v>
      </c>
      <c r="C32" s="78">
        <v>0</v>
      </c>
      <c r="D32" s="79"/>
      <c r="E32" s="80"/>
    </row>
    <row r="33" spans="1:5">
      <c r="A33" s="76">
        <v>4144</v>
      </c>
      <c r="B33" s="77" t="s">
        <v>202</v>
      </c>
      <c r="C33" s="78">
        <v>0</v>
      </c>
      <c r="D33" s="79"/>
      <c r="E33" s="80"/>
    </row>
    <row r="34" spans="1:5" ht="22.5">
      <c r="A34" s="76">
        <v>4145</v>
      </c>
      <c r="B34" s="81" t="s">
        <v>369</v>
      </c>
      <c r="C34" s="78">
        <v>0</v>
      </c>
      <c r="D34" s="79"/>
      <c r="E34" s="80"/>
    </row>
    <row r="35" spans="1:5">
      <c r="A35" s="76">
        <v>4149</v>
      </c>
      <c r="B35" s="77" t="s">
        <v>203</v>
      </c>
      <c r="C35" s="78">
        <v>0</v>
      </c>
      <c r="D35" s="79"/>
      <c r="E35" s="80"/>
    </row>
    <row r="36" spans="1:5">
      <c r="A36" s="76">
        <v>4150</v>
      </c>
      <c r="B36" s="77" t="s">
        <v>370</v>
      </c>
      <c r="C36" s="78">
        <f>SUM(C37:C38)</f>
        <v>6547370.0599999996</v>
      </c>
      <c r="D36" s="79"/>
      <c r="E36" s="80"/>
    </row>
    <row r="37" spans="1:5">
      <c r="A37" s="76">
        <v>4151</v>
      </c>
      <c r="B37" s="77" t="s">
        <v>370</v>
      </c>
      <c r="C37" s="78">
        <v>6547370.0599999996</v>
      </c>
      <c r="D37" s="79"/>
      <c r="E37" s="80"/>
    </row>
    <row r="38" spans="1:5" ht="22.5">
      <c r="A38" s="76">
        <v>4154</v>
      </c>
      <c r="B38" s="81" t="s">
        <v>371</v>
      </c>
      <c r="C38" s="78">
        <v>0</v>
      </c>
      <c r="D38" s="79"/>
      <c r="E38" s="80"/>
    </row>
    <row r="39" spans="1:5">
      <c r="A39" s="76">
        <v>4160</v>
      </c>
      <c r="B39" s="77" t="s">
        <v>372</v>
      </c>
      <c r="C39" s="78">
        <f>SUM(C40:C47)</f>
        <v>0</v>
      </c>
      <c r="D39" s="79"/>
      <c r="E39" s="80"/>
    </row>
    <row r="40" spans="1:5">
      <c r="A40" s="76">
        <v>4161</v>
      </c>
      <c r="B40" s="77" t="s">
        <v>204</v>
      </c>
      <c r="C40" s="78">
        <v>0</v>
      </c>
      <c r="D40" s="79"/>
      <c r="E40" s="80"/>
    </row>
    <row r="41" spans="1:5">
      <c r="A41" s="76">
        <v>4162</v>
      </c>
      <c r="B41" s="77" t="s">
        <v>205</v>
      </c>
      <c r="C41" s="78">
        <v>0</v>
      </c>
      <c r="D41" s="79"/>
      <c r="E41" s="80"/>
    </row>
    <row r="42" spans="1:5">
      <c r="A42" s="76">
        <v>4163</v>
      </c>
      <c r="B42" s="77" t="s">
        <v>206</v>
      </c>
      <c r="C42" s="78">
        <v>0</v>
      </c>
      <c r="D42" s="79"/>
      <c r="E42" s="80"/>
    </row>
    <row r="43" spans="1:5">
      <c r="A43" s="76">
        <v>4164</v>
      </c>
      <c r="B43" s="77" t="s">
        <v>207</v>
      </c>
      <c r="C43" s="78">
        <v>0</v>
      </c>
      <c r="D43" s="79"/>
      <c r="E43" s="80"/>
    </row>
    <row r="44" spans="1:5">
      <c r="A44" s="76">
        <v>4165</v>
      </c>
      <c r="B44" s="77" t="s">
        <v>208</v>
      </c>
      <c r="C44" s="78">
        <v>0</v>
      </c>
      <c r="D44" s="79"/>
      <c r="E44" s="80"/>
    </row>
    <row r="45" spans="1:5" ht="22.5">
      <c r="A45" s="76">
        <v>4166</v>
      </c>
      <c r="B45" s="81" t="s">
        <v>373</v>
      </c>
      <c r="C45" s="78">
        <v>0</v>
      </c>
      <c r="D45" s="79"/>
      <c r="E45" s="80"/>
    </row>
    <row r="46" spans="1:5">
      <c r="A46" s="76">
        <v>4168</v>
      </c>
      <c r="B46" s="77" t="s">
        <v>209</v>
      </c>
      <c r="C46" s="78">
        <v>0</v>
      </c>
      <c r="D46" s="79"/>
      <c r="E46" s="80"/>
    </row>
    <row r="47" spans="1:5">
      <c r="A47" s="76">
        <v>4169</v>
      </c>
      <c r="B47" s="77" t="s">
        <v>210</v>
      </c>
      <c r="C47" s="78">
        <v>0</v>
      </c>
      <c r="D47" s="79"/>
      <c r="E47" s="80"/>
    </row>
    <row r="48" spans="1:5">
      <c r="A48" s="76">
        <v>4170</v>
      </c>
      <c r="B48" s="77" t="s">
        <v>456</v>
      </c>
      <c r="C48" s="78">
        <f>SUM(C49:C56)</f>
        <v>69695250.25</v>
      </c>
      <c r="D48" s="79"/>
      <c r="E48" s="80"/>
    </row>
    <row r="49" spans="1:5">
      <c r="A49" s="76">
        <v>4171</v>
      </c>
      <c r="B49" s="77" t="s">
        <v>374</v>
      </c>
      <c r="C49" s="78">
        <v>0</v>
      </c>
      <c r="D49" s="79"/>
      <c r="E49" s="80"/>
    </row>
    <row r="50" spans="1:5">
      <c r="A50" s="76">
        <v>4172</v>
      </c>
      <c r="B50" s="77" t="s">
        <v>375</v>
      </c>
      <c r="C50" s="78">
        <v>0</v>
      </c>
      <c r="D50" s="79"/>
      <c r="E50" s="80"/>
    </row>
    <row r="51" spans="1:5" ht="22.5">
      <c r="A51" s="76">
        <v>4173</v>
      </c>
      <c r="B51" s="81" t="s">
        <v>376</v>
      </c>
      <c r="C51" s="78">
        <v>69695250.25</v>
      </c>
      <c r="D51" s="79"/>
      <c r="E51" s="80"/>
    </row>
    <row r="52" spans="1:5" ht="22.5">
      <c r="A52" s="76">
        <v>4174</v>
      </c>
      <c r="B52" s="81" t="s">
        <v>377</v>
      </c>
      <c r="C52" s="78">
        <v>0</v>
      </c>
      <c r="D52" s="79"/>
      <c r="E52" s="80"/>
    </row>
    <row r="53" spans="1:5" ht="22.5">
      <c r="A53" s="76">
        <v>4175</v>
      </c>
      <c r="B53" s="81" t="s">
        <v>378</v>
      </c>
      <c r="C53" s="78">
        <v>0</v>
      </c>
      <c r="D53" s="79"/>
      <c r="E53" s="80"/>
    </row>
    <row r="54" spans="1:5" ht="22.5">
      <c r="A54" s="76">
        <v>4176</v>
      </c>
      <c r="B54" s="81" t="s">
        <v>379</v>
      </c>
      <c r="C54" s="78">
        <v>0</v>
      </c>
      <c r="D54" s="79"/>
      <c r="E54" s="80"/>
    </row>
    <row r="55" spans="1:5" ht="22.5">
      <c r="A55" s="76">
        <v>4177</v>
      </c>
      <c r="B55" s="81" t="s">
        <v>380</v>
      </c>
      <c r="C55" s="78">
        <v>0</v>
      </c>
      <c r="D55" s="79"/>
      <c r="E55" s="80"/>
    </row>
    <row r="56" spans="1:5" ht="22.5">
      <c r="A56" s="76">
        <v>4178</v>
      </c>
      <c r="B56" s="81" t="s">
        <v>381</v>
      </c>
      <c r="C56" s="78">
        <v>0</v>
      </c>
      <c r="D56" s="79"/>
      <c r="E56" s="80"/>
    </row>
    <row r="57" spans="1:5" ht="33.75">
      <c r="A57" s="109">
        <v>4200</v>
      </c>
      <c r="B57" s="115" t="s">
        <v>382</v>
      </c>
      <c r="C57" s="111">
        <f>+C58+C64</f>
        <v>0</v>
      </c>
      <c r="D57" s="79"/>
      <c r="E57" s="80"/>
    </row>
    <row r="58" spans="1:5" ht="22.5">
      <c r="A58" s="76">
        <v>4210</v>
      </c>
      <c r="B58" s="81" t="s">
        <v>383</v>
      </c>
      <c r="C58" s="78">
        <f>SUM(C59:C63)</f>
        <v>0</v>
      </c>
      <c r="D58" s="79"/>
      <c r="E58" s="80"/>
    </row>
    <row r="59" spans="1:5">
      <c r="A59" s="76">
        <v>4211</v>
      </c>
      <c r="B59" s="77" t="s">
        <v>211</v>
      </c>
      <c r="C59" s="78">
        <v>0</v>
      </c>
      <c r="D59" s="79"/>
      <c r="E59" s="80"/>
    </row>
    <row r="60" spans="1:5">
      <c r="A60" s="76">
        <v>4212</v>
      </c>
      <c r="B60" s="77" t="s">
        <v>212</v>
      </c>
      <c r="C60" s="78">
        <v>0</v>
      </c>
      <c r="D60" s="79"/>
      <c r="E60" s="80"/>
    </row>
    <row r="61" spans="1:5">
      <c r="A61" s="76">
        <v>4213</v>
      </c>
      <c r="B61" s="77" t="s">
        <v>213</v>
      </c>
      <c r="C61" s="78">
        <v>0</v>
      </c>
      <c r="D61" s="79"/>
      <c r="E61" s="80"/>
    </row>
    <row r="62" spans="1:5">
      <c r="A62" s="76">
        <v>4214</v>
      </c>
      <c r="B62" s="77" t="s">
        <v>384</v>
      </c>
      <c r="C62" s="78">
        <v>0</v>
      </c>
      <c r="D62" s="79"/>
      <c r="E62" s="80"/>
    </row>
    <row r="63" spans="1:5">
      <c r="A63" s="76">
        <v>4215</v>
      </c>
      <c r="B63" s="77" t="s">
        <v>385</v>
      </c>
      <c r="C63" s="78">
        <v>0</v>
      </c>
      <c r="D63" s="79"/>
      <c r="E63" s="80"/>
    </row>
    <row r="64" spans="1:5">
      <c r="A64" s="76">
        <v>4220</v>
      </c>
      <c r="B64" s="77" t="s">
        <v>214</v>
      </c>
      <c r="C64" s="78">
        <f>SUM(C65:C68)</f>
        <v>0</v>
      </c>
      <c r="D64" s="79"/>
      <c r="E64" s="80"/>
    </row>
    <row r="65" spans="1:5">
      <c r="A65" s="76">
        <v>4221</v>
      </c>
      <c r="B65" s="77" t="s">
        <v>215</v>
      </c>
      <c r="C65" s="78">
        <v>0</v>
      </c>
      <c r="D65" s="79"/>
      <c r="E65" s="80"/>
    </row>
    <row r="66" spans="1:5">
      <c r="A66" s="76">
        <v>4223</v>
      </c>
      <c r="B66" s="77" t="s">
        <v>216</v>
      </c>
      <c r="C66" s="78">
        <v>0</v>
      </c>
      <c r="D66" s="79"/>
      <c r="E66" s="80"/>
    </row>
    <row r="67" spans="1:5">
      <c r="A67" s="76">
        <v>4225</v>
      </c>
      <c r="B67" s="77" t="s">
        <v>218</v>
      </c>
      <c r="C67" s="78">
        <v>0</v>
      </c>
      <c r="D67" s="79"/>
      <c r="E67" s="80"/>
    </row>
    <row r="68" spans="1:5">
      <c r="A68" s="76">
        <v>4227</v>
      </c>
      <c r="B68" s="77" t="s">
        <v>386</v>
      </c>
      <c r="C68" s="78">
        <v>0</v>
      </c>
      <c r="D68" s="79"/>
      <c r="E68" s="80"/>
    </row>
    <row r="69" spans="1:5" s="114" customFormat="1">
      <c r="A69" s="116">
        <v>4300</v>
      </c>
      <c r="B69" s="110" t="s">
        <v>219</v>
      </c>
      <c r="C69" s="111">
        <f>C70+C73+C79+C81+C83</f>
        <v>92581.88</v>
      </c>
      <c r="D69" s="110"/>
      <c r="E69" s="110"/>
    </row>
    <row r="70" spans="1:5">
      <c r="A70" s="82">
        <v>4310</v>
      </c>
      <c r="B70" s="77" t="s">
        <v>220</v>
      </c>
      <c r="C70" s="78">
        <f>SUM(C71:C72)</f>
        <v>0</v>
      </c>
      <c r="D70" s="77"/>
      <c r="E70" s="77"/>
    </row>
    <row r="71" spans="1:5">
      <c r="A71" s="82">
        <v>4311</v>
      </c>
      <c r="B71" s="77" t="s">
        <v>387</v>
      </c>
      <c r="C71" s="78">
        <v>0</v>
      </c>
      <c r="D71" s="77"/>
      <c r="E71" s="77"/>
    </row>
    <row r="72" spans="1:5">
      <c r="A72" s="82">
        <v>4319</v>
      </c>
      <c r="B72" s="77" t="s">
        <v>221</v>
      </c>
      <c r="C72" s="78">
        <v>0</v>
      </c>
      <c r="D72" s="77"/>
      <c r="E72" s="77"/>
    </row>
    <row r="73" spans="1:5">
      <c r="A73" s="82">
        <v>4320</v>
      </c>
      <c r="B73" s="77" t="s">
        <v>222</v>
      </c>
      <c r="C73" s="78">
        <f>SUM(C74:C78)</f>
        <v>0</v>
      </c>
      <c r="D73" s="77"/>
      <c r="E73" s="77"/>
    </row>
    <row r="74" spans="1:5">
      <c r="A74" s="82">
        <v>4321</v>
      </c>
      <c r="B74" s="77" t="s">
        <v>223</v>
      </c>
      <c r="C74" s="78">
        <v>0</v>
      </c>
      <c r="D74" s="77"/>
      <c r="E74" s="77"/>
    </row>
    <row r="75" spans="1:5">
      <c r="A75" s="82">
        <v>4322</v>
      </c>
      <c r="B75" s="77" t="s">
        <v>224</v>
      </c>
      <c r="C75" s="78">
        <v>0</v>
      </c>
      <c r="D75" s="77"/>
      <c r="E75" s="77"/>
    </row>
    <row r="76" spans="1:5">
      <c r="A76" s="82">
        <v>4323</v>
      </c>
      <c r="B76" s="77" t="s">
        <v>225</v>
      </c>
      <c r="C76" s="78">
        <v>0</v>
      </c>
      <c r="D76" s="77"/>
      <c r="E76" s="77"/>
    </row>
    <row r="77" spans="1:5">
      <c r="A77" s="82">
        <v>4324</v>
      </c>
      <c r="B77" s="77" t="s">
        <v>226</v>
      </c>
      <c r="C77" s="78">
        <v>0</v>
      </c>
      <c r="D77" s="77"/>
      <c r="E77" s="77"/>
    </row>
    <row r="78" spans="1:5">
      <c r="A78" s="82">
        <v>4325</v>
      </c>
      <c r="B78" s="77" t="s">
        <v>227</v>
      </c>
      <c r="C78" s="78">
        <v>0</v>
      </c>
      <c r="D78" s="77"/>
      <c r="E78" s="77"/>
    </row>
    <row r="79" spans="1:5">
      <c r="A79" s="82">
        <v>4330</v>
      </c>
      <c r="B79" s="77" t="s">
        <v>228</v>
      </c>
      <c r="C79" s="78">
        <f>SUM(C80)</f>
        <v>0</v>
      </c>
      <c r="D79" s="77"/>
      <c r="E79" s="77"/>
    </row>
    <row r="80" spans="1:5">
      <c r="A80" s="82">
        <v>4331</v>
      </c>
      <c r="B80" s="77" t="s">
        <v>228</v>
      </c>
      <c r="C80" s="78">
        <v>0</v>
      </c>
      <c r="D80" s="77"/>
      <c r="E80" s="77"/>
    </row>
    <row r="81" spans="1:5">
      <c r="A81" s="82">
        <v>4340</v>
      </c>
      <c r="B81" s="77" t="s">
        <v>229</v>
      </c>
      <c r="C81" s="78">
        <f>SUM(C82)</f>
        <v>0</v>
      </c>
      <c r="D81" s="77"/>
      <c r="E81" s="77"/>
    </row>
    <row r="82" spans="1:5">
      <c r="A82" s="82">
        <v>4341</v>
      </c>
      <c r="B82" s="77" t="s">
        <v>229</v>
      </c>
      <c r="C82" s="78">
        <v>0</v>
      </c>
      <c r="D82" s="77"/>
      <c r="E82" s="77"/>
    </row>
    <row r="83" spans="1:5">
      <c r="A83" s="82">
        <v>4390</v>
      </c>
      <c r="B83" s="77" t="s">
        <v>230</v>
      </c>
      <c r="C83" s="78">
        <f>SUM(C84:C90)</f>
        <v>92581.88</v>
      </c>
      <c r="D83" s="77"/>
      <c r="E83" s="77"/>
    </row>
    <row r="84" spans="1:5">
      <c r="A84" s="82">
        <v>4392</v>
      </c>
      <c r="B84" s="77" t="s">
        <v>231</v>
      </c>
      <c r="C84" s="78">
        <v>0</v>
      </c>
      <c r="D84" s="77"/>
      <c r="E84" s="77"/>
    </row>
    <row r="85" spans="1:5">
      <c r="A85" s="82">
        <v>4393</v>
      </c>
      <c r="B85" s="77" t="s">
        <v>388</v>
      </c>
      <c r="C85" s="78">
        <v>0</v>
      </c>
      <c r="D85" s="77"/>
      <c r="E85" s="77"/>
    </row>
    <row r="86" spans="1:5">
      <c r="A86" s="82">
        <v>4394</v>
      </c>
      <c r="B86" s="77" t="s">
        <v>232</v>
      </c>
      <c r="C86" s="78">
        <v>0</v>
      </c>
      <c r="D86" s="77"/>
      <c r="E86" s="77"/>
    </row>
    <row r="87" spans="1:5">
      <c r="A87" s="82">
        <v>4395</v>
      </c>
      <c r="B87" s="77" t="s">
        <v>233</v>
      </c>
      <c r="C87" s="78">
        <v>0</v>
      </c>
      <c r="D87" s="77"/>
      <c r="E87" s="77"/>
    </row>
    <row r="88" spans="1:5">
      <c r="A88" s="82">
        <v>4396</v>
      </c>
      <c r="B88" s="77" t="s">
        <v>234</v>
      </c>
      <c r="C88" s="78">
        <v>0</v>
      </c>
      <c r="D88" s="77"/>
      <c r="E88" s="77"/>
    </row>
    <row r="89" spans="1:5">
      <c r="A89" s="82">
        <v>4397</v>
      </c>
      <c r="B89" s="77" t="s">
        <v>389</v>
      </c>
      <c r="C89" s="78">
        <v>0</v>
      </c>
      <c r="D89" s="77"/>
      <c r="E89" s="77"/>
    </row>
    <row r="90" spans="1:5">
      <c r="A90" s="82">
        <v>4399</v>
      </c>
      <c r="B90" s="77" t="s">
        <v>230</v>
      </c>
      <c r="C90" s="78">
        <v>92581.88</v>
      </c>
      <c r="D90" s="77"/>
      <c r="E90" s="77"/>
    </row>
    <row r="91" spans="1:5">
      <c r="A91" s="29"/>
      <c r="B91" s="29"/>
      <c r="C91" s="29"/>
      <c r="D91" s="29"/>
      <c r="E91" s="29"/>
    </row>
    <row r="92" spans="1:5">
      <c r="A92" s="27" t="s">
        <v>438</v>
      </c>
      <c r="B92" s="27"/>
      <c r="C92" s="27"/>
      <c r="D92" s="27"/>
      <c r="E92" s="27"/>
    </row>
    <row r="93" spans="1:5">
      <c r="A93" s="28" t="s">
        <v>45</v>
      </c>
      <c r="B93" s="28" t="s">
        <v>42</v>
      </c>
      <c r="C93" s="28" t="s">
        <v>43</v>
      </c>
      <c r="D93" s="28" t="s">
        <v>235</v>
      </c>
      <c r="E93" s="28" t="s">
        <v>84</v>
      </c>
    </row>
    <row r="94" spans="1:5">
      <c r="A94" s="82">
        <v>5000</v>
      </c>
      <c r="B94" s="77" t="s">
        <v>236</v>
      </c>
      <c r="C94" s="78">
        <f>C95+C123+C156+C166+C181+C210</f>
        <v>38533882.969999999</v>
      </c>
      <c r="D94" s="83">
        <v>1</v>
      </c>
      <c r="E94" s="77"/>
    </row>
    <row r="95" spans="1:5">
      <c r="A95" s="82">
        <v>5100</v>
      </c>
      <c r="B95" s="77" t="s">
        <v>237</v>
      </c>
      <c r="C95" s="78">
        <f>C96+C103+C113</f>
        <v>38533861.75</v>
      </c>
      <c r="D95" s="83">
        <f>C95/$C$94</f>
        <v>0.99999944931581342</v>
      </c>
      <c r="E95" s="77"/>
    </row>
    <row r="96" spans="1:5">
      <c r="A96" s="82">
        <v>5110</v>
      </c>
      <c r="B96" s="77" t="s">
        <v>238</v>
      </c>
      <c r="C96" s="78">
        <f>SUM(C97:C102)</f>
        <v>22697021.440000001</v>
      </c>
      <c r="D96" s="83">
        <f t="shared" ref="D96:D159" si="0">C96/$C$94</f>
        <v>0.58901464608875365</v>
      </c>
      <c r="E96" s="77"/>
    </row>
    <row r="97" spans="1:5">
      <c r="A97" s="82">
        <v>5111</v>
      </c>
      <c r="B97" s="77" t="s">
        <v>239</v>
      </c>
      <c r="C97" s="78">
        <v>13211218.26</v>
      </c>
      <c r="D97" s="83">
        <f t="shared" si="0"/>
        <v>0.34284679460633138</v>
      </c>
      <c r="E97" s="77"/>
    </row>
    <row r="98" spans="1:5">
      <c r="A98" s="82">
        <v>5112</v>
      </c>
      <c r="B98" s="77" t="s">
        <v>240</v>
      </c>
      <c r="C98" s="78">
        <v>2400</v>
      </c>
      <c r="D98" s="83">
        <f t="shared" si="0"/>
        <v>6.2282848626194393E-5</v>
      </c>
      <c r="E98" s="77"/>
    </row>
    <row r="99" spans="1:5">
      <c r="A99" s="82">
        <v>5113</v>
      </c>
      <c r="B99" s="77" t="s">
        <v>241</v>
      </c>
      <c r="C99" s="78">
        <v>1459759.06</v>
      </c>
      <c r="D99" s="83">
        <f t="shared" si="0"/>
        <v>3.788248023528993E-2</v>
      </c>
      <c r="E99" s="77"/>
    </row>
    <row r="100" spans="1:5">
      <c r="A100" s="82">
        <v>5114</v>
      </c>
      <c r="B100" s="77" t="s">
        <v>242</v>
      </c>
      <c r="C100" s="78">
        <v>3931956.93</v>
      </c>
      <c r="D100" s="83">
        <f t="shared" si="0"/>
        <v>0.10203894928162752</v>
      </c>
      <c r="E100" s="77"/>
    </row>
    <row r="101" spans="1:5">
      <c r="A101" s="82">
        <v>5115</v>
      </c>
      <c r="B101" s="77" t="s">
        <v>243</v>
      </c>
      <c r="C101" s="78">
        <v>4091687.19</v>
      </c>
      <c r="D101" s="83">
        <f t="shared" si="0"/>
        <v>0.10618413911687863</v>
      </c>
      <c r="E101" s="77"/>
    </row>
    <row r="102" spans="1:5">
      <c r="A102" s="82">
        <v>5116</v>
      </c>
      <c r="B102" s="77" t="s">
        <v>244</v>
      </c>
      <c r="C102" s="78">
        <v>0</v>
      </c>
      <c r="D102" s="83">
        <f t="shared" si="0"/>
        <v>0</v>
      </c>
      <c r="E102" s="77"/>
    </row>
    <row r="103" spans="1:5">
      <c r="A103" s="82">
        <v>5120</v>
      </c>
      <c r="B103" s="77" t="s">
        <v>245</v>
      </c>
      <c r="C103" s="78">
        <f>SUM(C104:C112)</f>
        <v>3150191.48</v>
      </c>
      <c r="D103" s="83">
        <f t="shared" si="0"/>
        <v>8.1751207955153032E-2</v>
      </c>
      <c r="E103" s="77"/>
    </row>
    <row r="104" spans="1:5">
      <c r="A104" s="82">
        <v>5121</v>
      </c>
      <c r="B104" s="77" t="s">
        <v>246</v>
      </c>
      <c r="C104" s="78">
        <v>196854.91</v>
      </c>
      <c r="D104" s="83">
        <f t="shared" si="0"/>
        <v>5.1086185670221338E-3</v>
      </c>
      <c r="E104" s="77"/>
    </row>
    <row r="105" spans="1:5">
      <c r="A105" s="82">
        <v>5122</v>
      </c>
      <c r="B105" s="77" t="s">
        <v>247</v>
      </c>
      <c r="C105" s="78">
        <v>47569.49</v>
      </c>
      <c r="D105" s="83">
        <f t="shared" si="0"/>
        <v>1.234484727039695E-3</v>
      </c>
      <c r="E105" s="77"/>
    </row>
    <row r="106" spans="1:5">
      <c r="A106" s="82">
        <v>5123</v>
      </c>
      <c r="B106" s="77" t="s">
        <v>248</v>
      </c>
      <c r="C106" s="78">
        <v>0</v>
      </c>
      <c r="D106" s="83">
        <f t="shared" si="0"/>
        <v>0</v>
      </c>
      <c r="E106" s="77"/>
    </row>
    <row r="107" spans="1:5">
      <c r="A107" s="82">
        <v>5124</v>
      </c>
      <c r="B107" s="77" t="s">
        <v>249</v>
      </c>
      <c r="C107" s="78">
        <v>1339879.19</v>
      </c>
      <c r="D107" s="83">
        <f t="shared" si="0"/>
        <v>3.4771455320065814E-2</v>
      </c>
      <c r="E107" s="77"/>
    </row>
    <row r="108" spans="1:5">
      <c r="A108" s="82">
        <v>5125</v>
      </c>
      <c r="B108" s="77" t="s">
        <v>250</v>
      </c>
      <c r="C108" s="78">
        <v>52626</v>
      </c>
      <c r="D108" s="83">
        <f t="shared" si="0"/>
        <v>1.3657071632508775E-3</v>
      </c>
      <c r="E108" s="77"/>
    </row>
    <row r="109" spans="1:5">
      <c r="A109" s="82">
        <v>5126</v>
      </c>
      <c r="B109" s="77" t="s">
        <v>251</v>
      </c>
      <c r="C109" s="78">
        <v>1176586.6200000001</v>
      </c>
      <c r="D109" s="83">
        <f t="shared" si="0"/>
        <v>3.0533819312110713E-2</v>
      </c>
      <c r="E109" s="77"/>
    </row>
    <row r="110" spans="1:5">
      <c r="A110" s="82">
        <v>5127</v>
      </c>
      <c r="B110" s="77" t="s">
        <v>252</v>
      </c>
      <c r="C110" s="78">
        <v>91137.77</v>
      </c>
      <c r="D110" s="83">
        <f t="shared" si="0"/>
        <v>2.3651333054328836E-3</v>
      </c>
      <c r="E110" s="77"/>
    </row>
    <row r="111" spans="1:5">
      <c r="A111" s="82">
        <v>5128</v>
      </c>
      <c r="B111" s="77" t="s">
        <v>253</v>
      </c>
      <c r="C111" s="78">
        <v>0</v>
      </c>
      <c r="D111" s="83">
        <f t="shared" si="0"/>
        <v>0</v>
      </c>
      <c r="E111" s="77"/>
    </row>
    <row r="112" spans="1:5">
      <c r="A112" s="82">
        <v>5129</v>
      </c>
      <c r="B112" s="77" t="s">
        <v>254</v>
      </c>
      <c r="C112" s="78">
        <v>245537.5</v>
      </c>
      <c r="D112" s="83">
        <f t="shared" si="0"/>
        <v>6.3719895602309196E-3</v>
      </c>
      <c r="E112" s="77"/>
    </row>
    <row r="113" spans="1:5">
      <c r="A113" s="82">
        <v>5130</v>
      </c>
      <c r="B113" s="77" t="s">
        <v>255</v>
      </c>
      <c r="C113" s="78">
        <f>SUM(C114:C122)</f>
        <v>12686648.829999998</v>
      </c>
      <c r="D113" s="83">
        <f t="shared" si="0"/>
        <v>0.32923359527190671</v>
      </c>
      <c r="E113" s="77"/>
    </row>
    <row r="114" spans="1:5">
      <c r="A114" s="82">
        <v>5131</v>
      </c>
      <c r="B114" s="77" t="s">
        <v>256</v>
      </c>
      <c r="C114" s="78">
        <v>7136870.8600000003</v>
      </c>
      <c r="D114" s="83">
        <f t="shared" si="0"/>
        <v>0.18521026976586577</v>
      </c>
      <c r="E114" s="77"/>
    </row>
    <row r="115" spans="1:5">
      <c r="A115" s="82">
        <v>5132</v>
      </c>
      <c r="B115" s="77" t="s">
        <v>257</v>
      </c>
      <c r="C115" s="78">
        <v>106849.72</v>
      </c>
      <c r="D115" s="83">
        <f t="shared" si="0"/>
        <v>2.7728770568796897E-3</v>
      </c>
      <c r="E115" s="77"/>
    </row>
    <row r="116" spans="1:5">
      <c r="A116" s="82">
        <v>5133</v>
      </c>
      <c r="B116" s="77" t="s">
        <v>258</v>
      </c>
      <c r="C116" s="78">
        <v>1375906.76</v>
      </c>
      <c r="D116" s="83">
        <f t="shared" si="0"/>
        <v>3.5706413523682326E-2</v>
      </c>
      <c r="E116" s="77"/>
    </row>
    <row r="117" spans="1:5">
      <c r="A117" s="82">
        <v>5134</v>
      </c>
      <c r="B117" s="77" t="s">
        <v>259</v>
      </c>
      <c r="C117" s="78">
        <v>688989.43</v>
      </c>
      <c r="D117" s="83">
        <f t="shared" si="0"/>
        <v>1.7880093489057485E-2</v>
      </c>
      <c r="E117" s="77"/>
    </row>
    <row r="118" spans="1:5">
      <c r="A118" s="82">
        <v>5135</v>
      </c>
      <c r="B118" s="77" t="s">
        <v>260</v>
      </c>
      <c r="C118" s="78">
        <v>519087.7</v>
      </c>
      <c r="D118" s="83">
        <f t="shared" si="0"/>
        <v>1.3470941934508087E-2</v>
      </c>
      <c r="E118" s="77"/>
    </row>
    <row r="119" spans="1:5">
      <c r="A119" s="82">
        <v>5136</v>
      </c>
      <c r="B119" s="77" t="s">
        <v>261</v>
      </c>
      <c r="C119" s="78">
        <v>91076.84</v>
      </c>
      <c r="D119" s="83">
        <f t="shared" si="0"/>
        <v>2.3635520996133862E-3</v>
      </c>
      <c r="E119" s="77"/>
    </row>
    <row r="120" spans="1:5">
      <c r="A120" s="82">
        <v>5137</v>
      </c>
      <c r="B120" s="77" t="s">
        <v>262</v>
      </c>
      <c r="C120" s="78">
        <v>13930.65</v>
      </c>
      <c r="D120" s="83">
        <f t="shared" si="0"/>
        <v>3.6151690217270621E-4</v>
      </c>
      <c r="E120" s="77"/>
    </row>
    <row r="121" spans="1:5">
      <c r="A121" s="82">
        <v>5138</v>
      </c>
      <c r="B121" s="77" t="s">
        <v>263</v>
      </c>
      <c r="C121" s="78">
        <v>16287.18</v>
      </c>
      <c r="D121" s="83">
        <f t="shared" si="0"/>
        <v>4.2267165270315867E-4</v>
      </c>
      <c r="E121" s="77"/>
    </row>
    <row r="122" spans="1:5">
      <c r="A122" s="82">
        <v>5139</v>
      </c>
      <c r="B122" s="77" t="s">
        <v>264</v>
      </c>
      <c r="C122" s="78">
        <v>2737649.69</v>
      </c>
      <c r="D122" s="83">
        <f t="shared" si="0"/>
        <v>7.1045258847424173E-2</v>
      </c>
      <c r="E122" s="77"/>
    </row>
    <row r="123" spans="1:5">
      <c r="A123" s="82">
        <v>5200</v>
      </c>
      <c r="B123" s="77" t="s">
        <v>265</v>
      </c>
      <c r="C123" s="78">
        <f>C124+C127+C130+C133+C138+C142+C145+C147+C153</f>
        <v>0</v>
      </c>
      <c r="D123" s="83">
        <f t="shared" si="0"/>
        <v>0</v>
      </c>
      <c r="E123" s="77"/>
    </row>
    <row r="124" spans="1:5">
      <c r="A124" s="82">
        <v>5210</v>
      </c>
      <c r="B124" s="77" t="s">
        <v>266</v>
      </c>
      <c r="C124" s="78">
        <f>SUM(C125:C126)</f>
        <v>0</v>
      </c>
      <c r="D124" s="83">
        <f t="shared" si="0"/>
        <v>0</v>
      </c>
      <c r="E124" s="77"/>
    </row>
    <row r="125" spans="1:5">
      <c r="A125" s="82">
        <v>5211</v>
      </c>
      <c r="B125" s="77" t="s">
        <v>267</v>
      </c>
      <c r="C125" s="78">
        <v>0</v>
      </c>
      <c r="D125" s="83">
        <f t="shared" si="0"/>
        <v>0</v>
      </c>
      <c r="E125" s="77"/>
    </row>
    <row r="126" spans="1:5">
      <c r="A126" s="82">
        <v>5212</v>
      </c>
      <c r="B126" s="77" t="s">
        <v>268</v>
      </c>
      <c r="C126" s="78">
        <v>0</v>
      </c>
      <c r="D126" s="83">
        <f t="shared" si="0"/>
        <v>0</v>
      </c>
      <c r="E126" s="77"/>
    </row>
    <row r="127" spans="1:5">
      <c r="A127" s="82">
        <v>5220</v>
      </c>
      <c r="B127" s="77" t="s">
        <v>269</v>
      </c>
      <c r="C127" s="78">
        <f>SUM(C128:C129)</f>
        <v>0</v>
      </c>
      <c r="D127" s="83">
        <f t="shared" si="0"/>
        <v>0</v>
      </c>
      <c r="E127" s="77"/>
    </row>
    <row r="128" spans="1:5">
      <c r="A128" s="82">
        <v>5221</v>
      </c>
      <c r="B128" s="77" t="s">
        <v>270</v>
      </c>
      <c r="C128" s="78">
        <v>0</v>
      </c>
      <c r="D128" s="83">
        <f t="shared" si="0"/>
        <v>0</v>
      </c>
      <c r="E128" s="77"/>
    </row>
    <row r="129" spans="1:5">
      <c r="A129" s="82">
        <v>5222</v>
      </c>
      <c r="B129" s="77" t="s">
        <v>271</v>
      </c>
      <c r="C129" s="78">
        <v>0</v>
      </c>
      <c r="D129" s="83">
        <f t="shared" si="0"/>
        <v>0</v>
      </c>
      <c r="E129" s="77"/>
    </row>
    <row r="130" spans="1:5">
      <c r="A130" s="82">
        <v>5230</v>
      </c>
      <c r="B130" s="77" t="s">
        <v>216</v>
      </c>
      <c r="C130" s="78">
        <f>SUM(C131:C132)</f>
        <v>0</v>
      </c>
      <c r="D130" s="83">
        <f t="shared" si="0"/>
        <v>0</v>
      </c>
      <c r="E130" s="77"/>
    </row>
    <row r="131" spans="1:5">
      <c r="A131" s="82">
        <v>5231</v>
      </c>
      <c r="B131" s="77" t="s">
        <v>272</v>
      </c>
      <c r="C131" s="78">
        <v>0</v>
      </c>
      <c r="D131" s="83">
        <f t="shared" si="0"/>
        <v>0</v>
      </c>
      <c r="E131" s="77"/>
    </row>
    <row r="132" spans="1:5">
      <c r="A132" s="82">
        <v>5232</v>
      </c>
      <c r="B132" s="77" t="s">
        <v>273</v>
      </c>
      <c r="C132" s="78">
        <v>0</v>
      </c>
      <c r="D132" s="83">
        <f t="shared" si="0"/>
        <v>0</v>
      </c>
      <c r="E132" s="77"/>
    </row>
    <row r="133" spans="1:5">
      <c r="A133" s="82">
        <v>5240</v>
      </c>
      <c r="B133" s="77" t="s">
        <v>217</v>
      </c>
      <c r="C133" s="78">
        <f>SUM(C134:C137)</f>
        <v>0</v>
      </c>
      <c r="D133" s="83">
        <f t="shared" si="0"/>
        <v>0</v>
      </c>
      <c r="E133" s="77"/>
    </row>
    <row r="134" spans="1:5">
      <c r="A134" s="82">
        <v>5241</v>
      </c>
      <c r="B134" s="77" t="s">
        <v>274</v>
      </c>
      <c r="C134" s="78">
        <v>0</v>
      </c>
      <c r="D134" s="83">
        <f t="shared" si="0"/>
        <v>0</v>
      </c>
      <c r="E134" s="77"/>
    </row>
    <row r="135" spans="1:5">
      <c r="A135" s="82">
        <v>5242</v>
      </c>
      <c r="B135" s="77" t="s">
        <v>275</v>
      </c>
      <c r="C135" s="78">
        <v>0</v>
      </c>
      <c r="D135" s="83">
        <f t="shared" si="0"/>
        <v>0</v>
      </c>
      <c r="E135" s="77"/>
    </row>
    <row r="136" spans="1:5">
      <c r="A136" s="82">
        <v>5243</v>
      </c>
      <c r="B136" s="77" t="s">
        <v>276</v>
      </c>
      <c r="C136" s="78">
        <v>0</v>
      </c>
      <c r="D136" s="83">
        <f t="shared" si="0"/>
        <v>0</v>
      </c>
      <c r="E136" s="77"/>
    </row>
    <row r="137" spans="1:5">
      <c r="A137" s="82">
        <v>5244</v>
      </c>
      <c r="B137" s="77" t="s">
        <v>277</v>
      </c>
      <c r="C137" s="78">
        <v>0</v>
      </c>
      <c r="D137" s="83">
        <f t="shared" si="0"/>
        <v>0</v>
      </c>
      <c r="E137" s="77"/>
    </row>
    <row r="138" spans="1:5">
      <c r="A138" s="82">
        <v>5250</v>
      </c>
      <c r="B138" s="77" t="s">
        <v>218</v>
      </c>
      <c r="C138" s="78">
        <f>SUM(C139:C141)</f>
        <v>0</v>
      </c>
      <c r="D138" s="83">
        <f t="shared" si="0"/>
        <v>0</v>
      </c>
      <c r="E138" s="77"/>
    </row>
    <row r="139" spans="1:5">
      <c r="A139" s="82">
        <v>5251</v>
      </c>
      <c r="B139" s="77" t="s">
        <v>278</v>
      </c>
      <c r="C139" s="78">
        <v>0</v>
      </c>
      <c r="D139" s="83">
        <f t="shared" si="0"/>
        <v>0</v>
      </c>
      <c r="E139" s="77"/>
    </row>
    <row r="140" spans="1:5">
      <c r="A140" s="82">
        <v>5252</v>
      </c>
      <c r="B140" s="77" t="s">
        <v>279</v>
      </c>
      <c r="C140" s="78">
        <v>0</v>
      </c>
      <c r="D140" s="83">
        <f t="shared" si="0"/>
        <v>0</v>
      </c>
      <c r="E140" s="77"/>
    </row>
    <row r="141" spans="1:5">
      <c r="A141" s="82">
        <v>5259</v>
      </c>
      <c r="B141" s="77" t="s">
        <v>280</v>
      </c>
      <c r="C141" s="78">
        <v>0</v>
      </c>
      <c r="D141" s="83">
        <f t="shared" si="0"/>
        <v>0</v>
      </c>
      <c r="E141" s="77"/>
    </row>
    <row r="142" spans="1:5">
      <c r="A142" s="82">
        <v>5260</v>
      </c>
      <c r="B142" s="77" t="s">
        <v>281</v>
      </c>
      <c r="C142" s="78">
        <f>SUM(C143:C144)</f>
        <v>0</v>
      </c>
      <c r="D142" s="83">
        <f t="shared" si="0"/>
        <v>0</v>
      </c>
      <c r="E142" s="77"/>
    </row>
    <row r="143" spans="1:5">
      <c r="A143" s="82">
        <v>5261</v>
      </c>
      <c r="B143" s="77" t="s">
        <v>282</v>
      </c>
      <c r="C143" s="78">
        <v>0</v>
      </c>
      <c r="D143" s="83">
        <f t="shared" si="0"/>
        <v>0</v>
      </c>
      <c r="E143" s="77"/>
    </row>
    <row r="144" spans="1:5">
      <c r="A144" s="82">
        <v>5262</v>
      </c>
      <c r="B144" s="77" t="s">
        <v>283</v>
      </c>
      <c r="C144" s="78">
        <v>0</v>
      </c>
      <c r="D144" s="83">
        <f t="shared" si="0"/>
        <v>0</v>
      </c>
      <c r="E144" s="77"/>
    </row>
    <row r="145" spans="1:5">
      <c r="A145" s="82">
        <v>5270</v>
      </c>
      <c r="B145" s="77" t="s">
        <v>284</v>
      </c>
      <c r="C145" s="78">
        <f>SUM(C146)</f>
        <v>0</v>
      </c>
      <c r="D145" s="83">
        <f t="shared" si="0"/>
        <v>0</v>
      </c>
      <c r="E145" s="77"/>
    </row>
    <row r="146" spans="1:5">
      <c r="A146" s="82">
        <v>5271</v>
      </c>
      <c r="B146" s="77" t="s">
        <v>285</v>
      </c>
      <c r="C146" s="78">
        <v>0</v>
      </c>
      <c r="D146" s="83">
        <f t="shared" si="0"/>
        <v>0</v>
      </c>
      <c r="E146" s="77"/>
    </row>
    <row r="147" spans="1:5">
      <c r="A147" s="82">
        <v>5280</v>
      </c>
      <c r="B147" s="77" t="s">
        <v>286</v>
      </c>
      <c r="C147" s="78">
        <f>SUM(C148:C152)</f>
        <v>0</v>
      </c>
      <c r="D147" s="83">
        <f t="shared" si="0"/>
        <v>0</v>
      </c>
      <c r="E147" s="77"/>
    </row>
    <row r="148" spans="1:5">
      <c r="A148" s="82">
        <v>5281</v>
      </c>
      <c r="B148" s="77" t="s">
        <v>287</v>
      </c>
      <c r="C148" s="78">
        <v>0</v>
      </c>
      <c r="D148" s="83">
        <f t="shared" si="0"/>
        <v>0</v>
      </c>
      <c r="E148" s="77"/>
    </row>
    <row r="149" spans="1:5">
      <c r="A149" s="82">
        <v>5282</v>
      </c>
      <c r="B149" s="77" t="s">
        <v>288</v>
      </c>
      <c r="C149" s="78">
        <v>0</v>
      </c>
      <c r="D149" s="83">
        <f t="shared" si="0"/>
        <v>0</v>
      </c>
      <c r="E149" s="77"/>
    </row>
    <row r="150" spans="1:5">
      <c r="A150" s="82">
        <v>5283</v>
      </c>
      <c r="B150" s="77" t="s">
        <v>289</v>
      </c>
      <c r="C150" s="78">
        <v>0</v>
      </c>
      <c r="D150" s="83">
        <f t="shared" si="0"/>
        <v>0</v>
      </c>
      <c r="E150" s="77"/>
    </row>
    <row r="151" spans="1:5">
      <c r="A151" s="82">
        <v>5284</v>
      </c>
      <c r="B151" s="77" t="s">
        <v>290</v>
      </c>
      <c r="C151" s="78">
        <v>0</v>
      </c>
      <c r="D151" s="83">
        <f t="shared" si="0"/>
        <v>0</v>
      </c>
      <c r="E151" s="77"/>
    </row>
    <row r="152" spans="1:5">
      <c r="A152" s="82">
        <v>5285</v>
      </c>
      <c r="B152" s="77" t="s">
        <v>291</v>
      </c>
      <c r="C152" s="78">
        <v>0</v>
      </c>
      <c r="D152" s="83">
        <f t="shared" si="0"/>
        <v>0</v>
      </c>
      <c r="E152" s="77"/>
    </row>
    <row r="153" spans="1:5">
      <c r="A153" s="82">
        <v>5290</v>
      </c>
      <c r="B153" s="77" t="s">
        <v>292</v>
      </c>
      <c r="C153" s="78">
        <f>SUM(C154:C155)</f>
        <v>0</v>
      </c>
      <c r="D153" s="83">
        <f t="shared" si="0"/>
        <v>0</v>
      </c>
      <c r="E153" s="77"/>
    </row>
    <row r="154" spans="1:5">
      <c r="A154" s="82">
        <v>5291</v>
      </c>
      <c r="B154" s="77" t="s">
        <v>293</v>
      </c>
      <c r="C154" s="78">
        <v>0</v>
      </c>
      <c r="D154" s="83">
        <f t="shared" si="0"/>
        <v>0</v>
      </c>
      <c r="E154" s="77"/>
    </row>
    <row r="155" spans="1:5">
      <c r="A155" s="82">
        <v>5292</v>
      </c>
      <c r="B155" s="77" t="s">
        <v>294</v>
      </c>
      <c r="C155" s="78">
        <v>0</v>
      </c>
      <c r="D155" s="83">
        <f t="shared" si="0"/>
        <v>0</v>
      </c>
      <c r="E155" s="77"/>
    </row>
    <row r="156" spans="1:5">
      <c r="A156" s="82">
        <v>5300</v>
      </c>
      <c r="B156" s="77" t="s">
        <v>295</v>
      </c>
      <c r="C156" s="78">
        <f>C157+C160+C163</f>
        <v>0</v>
      </c>
      <c r="D156" s="83">
        <f t="shared" si="0"/>
        <v>0</v>
      </c>
      <c r="E156" s="77"/>
    </row>
    <row r="157" spans="1:5">
      <c r="A157" s="82">
        <v>5310</v>
      </c>
      <c r="B157" s="77" t="s">
        <v>211</v>
      </c>
      <c r="C157" s="78">
        <f>C158+C159</f>
        <v>0</v>
      </c>
      <c r="D157" s="83">
        <f t="shared" si="0"/>
        <v>0</v>
      </c>
      <c r="E157" s="77"/>
    </row>
    <row r="158" spans="1:5">
      <c r="A158" s="82">
        <v>5311</v>
      </c>
      <c r="B158" s="77" t="s">
        <v>296</v>
      </c>
      <c r="C158" s="78">
        <v>0</v>
      </c>
      <c r="D158" s="83">
        <f t="shared" si="0"/>
        <v>0</v>
      </c>
      <c r="E158" s="77"/>
    </row>
    <row r="159" spans="1:5">
      <c r="A159" s="82">
        <v>5312</v>
      </c>
      <c r="B159" s="77" t="s">
        <v>297</v>
      </c>
      <c r="C159" s="78">
        <v>0</v>
      </c>
      <c r="D159" s="83">
        <f t="shared" si="0"/>
        <v>0</v>
      </c>
      <c r="E159" s="77"/>
    </row>
    <row r="160" spans="1:5">
      <c r="A160" s="82">
        <v>5320</v>
      </c>
      <c r="B160" s="77" t="s">
        <v>212</v>
      </c>
      <c r="C160" s="78">
        <f>SUM(C161:C162)</f>
        <v>0</v>
      </c>
      <c r="D160" s="83">
        <f t="shared" ref="D160:D212" si="1">C160/$C$94</f>
        <v>0</v>
      </c>
      <c r="E160" s="77"/>
    </row>
    <row r="161" spans="1:5">
      <c r="A161" s="82">
        <v>5321</v>
      </c>
      <c r="B161" s="77" t="s">
        <v>298</v>
      </c>
      <c r="C161" s="78">
        <v>0</v>
      </c>
      <c r="D161" s="83">
        <f t="shared" si="1"/>
        <v>0</v>
      </c>
      <c r="E161" s="77"/>
    </row>
    <row r="162" spans="1:5">
      <c r="A162" s="82">
        <v>5322</v>
      </c>
      <c r="B162" s="77" t="s">
        <v>299</v>
      </c>
      <c r="C162" s="78">
        <v>0</v>
      </c>
      <c r="D162" s="83">
        <f t="shared" si="1"/>
        <v>0</v>
      </c>
      <c r="E162" s="77"/>
    </row>
    <row r="163" spans="1:5">
      <c r="A163" s="82">
        <v>5330</v>
      </c>
      <c r="B163" s="77" t="s">
        <v>213</v>
      </c>
      <c r="C163" s="78">
        <f>SUM(C164:C165)</f>
        <v>0</v>
      </c>
      <c r="D163" s="83">
        <f t="shared" si="1"/>
        <v>0</v>
      </c>
      <c r="E163" s="77"/>
    </row>
    <row r="164" spans="1:5">
      <c r="A164" s="82">
        <v>5331</v>
      </c>
      <c r="B164" s="77" t="s">
        <v>300</v>
      </c>
      <c r="C164" s="78">
        <v>0</v>
      </c>
      <c r="D164" s="83">
        <f t="shared" si="1"/>
        <v>0</v>
      </c>
      <c r="E164" s="77"/>
    </row>
    <row r="165" spans="1:5">
      <c r="A165" s="82">
        <v>5332</v>
      </c>
      <c r="B165" s="77" t="s">
        <v>301</v>
      </c>
      <c r="C165" s="78">
        <v>0</v>
      </c>
      <c r="D165" s="83">
        <f t="shared" si="1"/>
        <v>0</v>
      </c>
      <c r="E165" s="77"/>
    </row>
    <row r="166" spans="1:5">
      <c r="A166" s="82">
        <v>5400</v>
      </c>
      <c r="B166" s="77" t="s">
        <v>302</v>
      </c>
      <c r="C166" s="78">
        <f>C167+C170+C173+C176+C178</f>
        <v>0</v>
      </c>
      <c r="D166" s="83">
        <f t="shared" si="1"/>
        <v>0</v>
      </c>
      <c r="E166" s="77"/>
    </row>
    <row r="167" spans="1:5">
      <c r="A167" s="82">
        <v>5410</v>
      </c>
      <c r="B167" s="77" t="s">
        <v>303</v>
      </c>
      <c r="C167" s="78">
        <f>SUM(C168:C169)</f>
        <v>0</v>
      </c>
      <c r="D167" s="83">
        <f t="shared" si="1"/>
        <v>0</v>
      </c>
      <c r="E167" s="77"/>
    </row>
    <row r="168" spans="1:5">
      <c r="A168" s="82">
        <v>5411</v>
      </c>
      <c r="B168" s="77" t="s">
        <v>304</v>
      </c>
      <c r="C168" s="78">
        <v>0</v>
      </c>
      <c r="D168" s="83">
        <f t="shared" si="1"/>
        <v>0</v>
      </c>
      <c r="E168" s="77"/>
    </row>
    <row r="169" spans="1:5">
      <c r="A169" s="82">
        <v>5412</v>
      </c>
      <c r="B169" s="77" t="s">
        <v>305</v>
      </c>
      <c r="C169" s="78">
        <v>0</v>
      </c>
      <c r="D169" s="83">
        <f t="shared" si="1"/>
        <v>0</v>
      </c>
      <c r="E169" s="77"/>
    </row>
    <row r="170" spans="1:5">
      <c r="A170" s="82">
        <v>5420</v>
      </c>
      <c r="B170" s="77" t="s">
        <v>306</v>
      </c>
      <c r="C170" s="78">
        <f>SUM(C171:C172)</f>
        <v>0</v>
      </c>
      <c r="D170" s="83">
        <f t="shared" si="1"/>
        <v>0</v>
      </c>
      <c r="E170" s="77"/>
    </row>
    <row r="171" spans="1:5">
      <c r="A171" s="82">
        <v>5421</v>
      </c>
      <c r="B171" s="77" t="s">
        <v>307</v>
      </c>
      <c r="C171" s="78">
        <v>0</v>
      </c>
      <c r="D171" s="83">
        <f t="shared" si="1"/>
        <v>0</v>
      </c>
      <c r="E171" s="77"/>
    </row>
    <row r="172" spans="1:5">
      <c r="A172" s="82">
        <v>5422</v>
      </c>
      <c r="B172" s="77" t="s">
        <v>308</v>
      </c>
      <c r="C172" s="78">
        <v>0</v>
      </c>
      <c r="D172" s="83">
        <f t="shared" si="1"/>
        <v>0</v>
      </c>
      <c r="E172" s="77"/>
    </row>
    <row r="173" spans="1:5">
      <c r="A173" s="82">
        <v>5430</v>
      </c>
      <c r="B173" s="77" t="s">
        <v>309</v>
      </c>
      <c r="C173" s="78">
        <f>SUM(C174:C175)</f>
        <v>0</v>
      </c>
      <c r="D173" s="83">
        <f t="shared" si="1"/>
        <v>0</v>
      </c>
      <c r="E173" s="77"/>
    </row>
    <row r="174" spans="1:5">
      <c r="A174" s="82">
        <v>5431</v>
      </c>
      <c r="B174" s="77" t="s">
        <v>310</v>
      </c>
      <c r="C174" s="78">
        <v>0</v>
      </c>
      <c r="D174" s="83">
        <f t="shared" si="1"/>
        <v>0</v>
      </c>
      <c r="E174" s="77"/>
    </row>
    <row r="175" spans="1:5">
      <c r="A175" s="82">
        <v>5432</v>
      </c>
      <c r="B175" s="77" t="s">
        <v>311</v>
      </c>
      <c r="C175" s="78">
        <v>0</v>
      </c>
      <c r="D175" s="83">
        <f t="shared" si="1"/>
        <v>0</v>
      </c>
      <c r="E175" s="77"/>
    </row>
    <row r="176" spans="1:5">
      <c r="A176" s="82">
        <v>5440</v>
      </c>
      <c r="B176" s="77" t="s">
        <v>312</v>
      </c>
      <c r="C176" s="78">
        <f>SUM(C177)</f>
        <v>0</v>
      </c>
      <c r="D176" s="83">
        <f t="shared" si="1"/>
        <v>0</v>
      </c>
      <c r="E176" s="77"/>
    </row>
    <row r="177" spans="1:5">
      <c r="A177" s="82">
        <v>5441</v>
      </c>
      <c r="B177" s="77" t="s">
        <v>312</v>
      </c>
      <c r="C177" s="78">
        <v>0</v>
      </c>
      <c r="D177" s="83">
        <f t="shared" si="1"/>
        <v>0</v>
      </c>
      <c r="E177" s="77"/>
    </row>
    <row r="178" spans="1:5">
      <c r="A178" s="82">
        <v>5450</v>
      </c>
      <c r="B178" s="77" t="s">
        <v>313</v>
      </c>
      <c r="C178" s="78">
        <f>SUM(C179:C180)</f>
        <v>0</v>
      </c>
      <c r="D178" s="83">
        <f t="shared" si="1"/>
        <v>0</v>
      </c>
      <c r="E178" s="77"/>
    </row>
    <row r="179" spans="1:5">
      <c r="A179" s="82">
        <v>5451</v>
      </c>
      <c r="B179" s="77" t="s">
        <v>314</v>
      </c>
      <c r="C179" s="78">
        <v>0</v>
      </c>
      <c r="D179" s="83">
        <f t="shared" si="1"/>
        <v>0</v>
      </c>
      <c r="E179" s="77"/>
    </row>
    <row r="180" spans="1:5">
      <c r="A180" s="82">
        <v>5452</v>
      </c>
      <c r="B180" s="77" t="s">
        <v>315</v>
      </c>
      <c r="C180" s="78">
        <v>0</v>
      </c>
      <c r="D180" s="83">
        <f t="shared" si="1"/>
        <v>0</v>
      </c>
      <c r="E180" s="77"/>
    </row>
    <row r="181" spans="1:5">
      <c r="A181" s="82">
        <v>5500</v>
      </c>
      <c r="B181" s="77" t="s">
        <v>316</v>
      </c>
      <c r="C181" s="78">
        <f>C182+C191+C194+C200</f>
        <v>21.22</v>
      </c>
      <c r="D181" s="83">
        <f t="shared" si="1"/>
        <v>5.5068418660326872E-7</v>
      </c>
      <c r="E181" s="77"/>
    </row>
    <row r="182" spans="1:5">
      <c r="A182" s="82">
        <v>5510</v>
      </c>
      <c r="B182" s="77" t="s">
        <v>317</v>
      </c>
      <c r="C182" s="78">
        <f>SUM(C183:C190)</f>
        <v>0</v>
      </c>
      <c r="D182" s="83">
        <f t="shared" si="1"/>
        <v>0</v>
      </c>
      <c r="E182" s="77"/>
    </row>
    <row r="183" spans="1:5">
      <c r="A183" s="82">
        <v>5511</v>
      </c>
      <c r="B183" s="77" t="s">
        <v>318</v>
      </c>
      <c r="C183" s="78">
        <v>0</v>
      </c>
      <c r="D183" s="83">
        <f t="shared" si="1"/>
        <v>0</v>
      </c>
      <c r="E183" s="77"/>
    </row>
    <row r="184" spans="1:5">
      <c r="A184" s="82">
        <v>5512</v>
      </c>
      <c r="B184" s="77" t="s">
        <v>319</v>
      </c>
      <c r="C184" s="78">
        <v>0</v>
      </c>
      <c r="D184" s="83">
        <f t="shared" si="1"/>
        <v>0</v>
      </c>
      <c r="E184" s="77"/>
    </row>
    <row r="185" spans="1:5">
      <c r="A185" s="82">
        <v>5513</v>
      </c>
      <c r="B185" s="77" t="s">
        <v>320</v>
      </c>
      <c r="C185" s="78">
        <v>0</v>
      </c>
      <c r="D185" s="83">
        <f t="shared" si="1"/>
        <v>0</v>
      </c>
      <c r="E185" s="77"/>
    </row>
    <row r="186" spans="1:5">
      <c r="A186" s="82">
        <v>5514</v>
      </c>
      <c r="B186" s="77" t="s">
        <v>321</v>
      </c>
      <c r="C186" s="78">
        <v>0</v>
      </c>
      <c r="D186" s="83">
        <f t="shared" si="1"/>
        <v>0</v>
      </c>
      <c r="E186" s="77"/>
    </row>
    <row r="187" spans="1:5">
      <c r="A187" s="82">
        <v>5515</v>
      </c>
      <c r="B187" s="77" t="s">
        <v>322</v>
      </c>
      <c r="C187" s="78">
        <v>0</v>
      </c>
      <c r="D187" s="83">
        <f t="shared" si="1"/>
        <v>0</v>
      </c>
      <c r="E187" s="77"/>
    </row>
    <row r="188" spans="1:5">
      <c r="A188" s="82">
        <v>5516</v>
      </c>
      <c r="B188" s="77" t="s">
        <v>323</v>
      </c>
      <c r="C188" s="78">
        <v>0</v>
      </c>
      <c r="D188" s="83">
        <f t="shared" si="1"/>
        <v>0</v>
      </c>
      <c r="E188" s="77"/>
    </row>
    <row r="189" spans="1:5">
      <c r="A189" s="82">
        <v>5517</v>
      </c>
      <c r="B189" s="77" t="s">
        <v>324</v>
      </c>
      <c r="C189" s="78">
        <v>0</v>
      </c>
      <c r="D189" s="83">
        <f t="shared" si="1"/>
        <v>0</v>
      </c>
      <c r="E189" s="77"/>
    </row>
    <row r="190" spans="1:5">
      <c r="A190" s="82">
        <v>5518</v>
      </c>
      <c r="B190" s="77" t="s">
        <v>38</v>
      </c>
      <c r="C190" s="78">
        <v>0</v>
      </c>
      <c r="D190" s="83">
        <f t="shared" si="1"/>
        <v>0</v>
      </c>
      <c r="E190" s="77"/>
    </row>
    <row r="191" spans="1:5">
      <c r="A191" s="82">
        <v>5520</v>
      </c>
      <c r="B191" s="77" t="s">
        <v>37</v>
      </c>
      <c r="C191" s="78">
        <f>SUM(C192:C193)</f>
        <v>0</v>
      </c>
      <c r="D191" s="83">
        <f t="shared" si="1"/>
        <v>0</v>
      </c>
      <c r="E191" s="77"/>
    </row>
    <row r="192" spans="1:5">
      <c r="A192" s="82">
        <v>5521</v>
      </c>
      <c r="B192" s="77" t="s">
        <v>325</v>
      </c>
      <c r="C192" s="78">
        <v>0</v>
      </c>
      <c r="D192" s="83">
        <f t="shared" si="1"/>
        <v>0</v>
      </c>
      <c r="E192" s="77"/>
    </row>
    <row r="193" spans="1:5">
      <c r="A193" s="82">
        <v>5522</v>
      </c>
      <c r="B193" s="77" t="s">
        <v>326</v>
      </c>
      <c r="C193" s="78">
        <v>0</v>
      </c>
      <c r="D193" s="83">
        <f t="shared" si="1"/>
        <v>0</v>
      </c>
      <c r="E193" s="77"/>
    </row>
    <row r="194" spans="1:5">
      <c r="A194" s="82">
        <v>5530</v>
      </c>
      <c r="B194" s="77" t="s">
        <v>327</v>
      </c>
      <c r="C194" s="78">
        <f>SUM(C195:C199)</f>
        <v>0</v>
      </c>
      <c r="D194" s="83">
        <f t="shared" si="1"/>
        <v>0</v>
      </c>
      <c r="E194" s="77"/>
    </row>
    <row r="195" spans="1:5">
      <c r="A195" s="82">
        <v>5531</v>
      </c>
      <c r="B195" s="77" t="s">
        <v>328</v>
      </c>
      <c r="C195" s="78">
        <v>0</v>
      </c>
      <c r="D195" s="83">
        <f t="shared" si="1"/>
        <v>0</v>
      </c>
      <c r="E195" s="77"/>
    </row>
    <row r="196" spans="1:5">
      <c r="A196" s="82">
        <v>5532</v>
      </c>
      <c r="B196" s="77" t="s">
        <v>329</v>
      </c>
      <c r="C196" s="78">
        <v>0</v>
      </c>
      <c r="D196" s="83">
        <f t="shared" si="1"/>
        <v>0</v>
      </c>
      <c r="E196" s="77"/>
    </row>
    <row r="197" spans="1:5">
      <c r="A197" s="82">
        <v>5533</v>
      </c>
      <c r="B197" s="77" t="s">
        <v>330</v>
      </c>
      <c r="C197" s="78">
        <v>0</v>
      </c>
      <c r="D197" s="83">
        <f t="shared" si="1"/>
        <v>0</v>
      </c>
      <c r="E197" s="77"/>
    </row>
    <row r="198" spans="1:5">
      <c r="A198" s="82">
        <v>5534</v>
      </c>
      <c r="B198" s="77" t="s">
        <v>331</v>
      </c>
      <c r="C198" s="78">
        <v>0</v>
      </c>
      <c r="D198" s="83">
        <f t="shared" si="1"/>
        <v>0</v>
      </c>
      <c r="E198" s="77"/>
    </row>
    <row r="199" spans="1:5">
      <c r="A199" s="82">
        <v>5535</v>
      </c>
      <c r="B199" s="77" t="s">
        <v>332</v>
      </c>
      <c r="C199" s="78">
        <v>0</v>
      </c>
      <c r="D199" s="83">
        <f t="shared" si="1"/>
        <v>0</v>
      </c>
      <c r="E199" s="77"/>
    </row>
    <row r="200" spans="1:5">
      <c r="A200" s="82">
        <v>5590</v>
      </c>
      <c r="B200" s="77" t="s">
        <v>333</v>
      </c>
      <c r="C200" s="78">
        <f>SUM(C201:C209)</f>
        <v>21.22</v>
      </c>
      <c r="D200" s="83">
        <f t="shared" si="1"/>
        <v>5.5068418660326872E-7</v>
      </c>
      <c r="E200" s="77"/>
    </row>
    <row r="201" spans="1:5">
      <c r="A201" s="82">
        <v>5591</v>
      </c>
      <c r="B201" s="77" t="s">
        <v>334</v>
      </c>
      <c r="C201" s="78">
        <v>0</v>
      </c>
      <c r="D201" s="83">
        <f t="shared" si="1"/>
        <v>0</v>
      </c>
      <c r="E201" s="77"/>
    </row>
    <row r="202" spans="1:5">
      <c r="A202" s="82">
        <v>5592</v>
      </c>
      <c r="B202" s="77" t="s">
        <v>335</v>
      </c>
      <c r="C202" s="78">
        <v>0</v>
      </c>
      <c r="D202" s="83">
        <f t="shared" si="1"/>
        <v>0</v>
      </c>
      <c r="E202" s="77"/>
    </row>
    <row r="203" spans="1:5">
      <c r="A203" s="82">
        <v>5593</v>
      </c>
      <c r="B203" s="77" t="s">
        <v>336</v>
      </c>
      <c r="C203" s="78">
        <v>0</v>
      </c>
      <c r="D203" s="83">
        <f t="shared" si="1"/>
        <v>0</v>
      </c>
      <c r="E203" s="77"/>
    </row>
    <row r="204" spans="1:5">
      <c r="A204" s="82">
        <v>5594</v>
      </c>
      <c r="B204" s="77" t="s">
        <v>390</v>
      </c>
      <c r="C204" s="78">
        <v>0</v>
      </c>
      <c r="D204" s="83">
        <f t="shared" si="1"/>
        <v>0</v>
      </c>
      <c r="E204" s="77"/>
    </row>
    <row r="205" spans="1:5">
      <c r="A205" s="82">
        <v>5595</v>
      </c>
      <c r="B205" s="77" t="s">
        <v>338</v>
      </c>
      <c r="C205" s="78">
        <v>0</v>
      </c>
      <c r="D205" s="83">
        <f t="shared" si="1"/>
        <v>0</v>
      </c>
      <c r="E205" s="77"/>
    </row>
    <row r="206" spans="1:5">
      <c r="A206" s="82">
        <v>5596</v>
      </c>
      <c r="B206" s="77" t="s">
        <v>233</v>
      </c>
      <c r="C206" s="78">
        <v>0</v>
      </c>
      <c r="D206" s="83">
        <f t="shared" si="1"/>
        <v>0</v>
      </c>
      <c r="E206" s="77"/>
    </row>
    <row r="207" spans="1:5">
      <c r="A207" s="82">
        <v>5597</v>
      </c>
      <c r="B207" s="77" t="s">
        <v>339</v>
      </c>
      <c r="C207" s="78">
        <v>0</v>
      </c>
      <c r="D207" s="83">
        <f t="shared" si="1"/>
        <v>0</v>
      </c>
      <c r="E207" s="77"/>
    </row>
    <row r="208" spans="1:5">
      <c r="A208" s="82">
        <v>5598</v>
      </c>
      <c r="B208" s="77" t="s">
        <v>391</v>
      </c>
      <c r="C208" s="78">
        <v>0</v>
      </c>
      <c r="D208" s="83">
        <f t="shared" si="1"/>
        <v>0</v>
      </c>
      <c r="E208" s="77"/>
    </row>
    <row r="209" spans="1:5">
      <c r="A209" s="82">
        <v>5599</v>
      </c>
      <c r="B209" s="77" t="s">
        <v>340</v>
      </c>
      <c r="C209" s="78">
        <v>21.22</v>
      </c>
      <c r="D209" s="83">
        <f t="shared" si="1"/>
        <v>5.5068418660326872E-7</v>
      </c>
      <c r="E209" s="77"/>
    </row>
    <row r="210" spans="1:5">
      <c r="A210" s="82">
        <v>5600</v>
      </c>
      <c r="B210" s="77" t="s">
        <v>36</v>
      </c>
      <c r="C210" s="78">
        <f>C211</f>
        <v>0</v>
      </c>
      <c r="D210" s="83">
        <f t="shared" si="1"/>
        <v>0</v>
      </c>
      <c r="E210" s="77"/>
    </row>
    <row r="211" spans="1:5">
      <c r="A211" s="82">
        <v>5610</v>
      </c>
      <c r="B211" s="77" t="s">
        <v>341</v>
      </c>
      <c r="C211" s="78">
        <f>C212</f>
        <v>0</v>
      </c>
      <c r="D211" s="83">
        <f t="shared" si="1"/>
        <v>0</v>
      </c>
      <c r="E211" s="77"/>
    </row>
    <row r="212" spans="1:5">
      <c r="A212" s="82">
        <v>5611</v>
      </c>
      <c r="B212" s="77" t="s">
        <v>342</v>
      </c>
      <c r="C212" s="78">
        <v>0</v>
      </c>
      <c r="D212" s="83">
        <f t="shared" si="1"/>
        <v>0</v>
      </c>
      <c r="E212" s="77"/>
    </row>
    <row r="214" spans="1:5">
      <c r="B214" s="13" t="s">
        <v>479</v>
      </c>
    </row>
    <row r="221" spans="1:5" ht="15">
      <c r="A221" s="85"/>
      <c r="B221" s="86"/>
      <c r="C221" s="85"/>
      <c r="D221"/>
    </row>
    <row r="222" spans="1:5" ht="15">
      <c r="A222" s="85"/>
      <c r="B222" s="86"/>
      <c r="C222" s="85"/>
      <c r="D22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ageMargins left="0.70866141732283472" right="0.70866141732283472" top="0.65" bottom="0.74803149606299213" header="0.31496062992125984" footer="0.31496062992125984"/>
  <pageSetup orientation="landscape" r:id="rId1"/>
  <headerFooter>
    <oddFooter>&amp;R&amp;9Página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9"/>
  <sheetViews>
    <sheetView showGridLines="0" topLeftCell="A49" zoomScale="85" zoomScaleNormal="85" workbookViewId="0">
      <selection activeCell="H40" sqref="H40"/>
    </sheetView>
  </sheetViews>
  <sheetFormatPr baseColWidth="10" defaultColWidth="9.140625" defaultRowHeight="11.25"/>
  <cols>
    <col min="1" max="1" width="7.85546875" style="13" customWidth="1"/>
    <col min="2" max="2" width="44.7109375" style="13" customWidth="1"/>
    <col min="3" max="3" width="11.28515625" style="13" customWidth="1"/>
    <col min="4" max="4" width="10.28515625" style="13" customWidth="1"/>
    <col min="5" max="5" width="13.42578125" style="13" customWidth="1"/>
    <col min="6" max="8" width="10" style="13" customWidth="1"/>
    <col min="9" max="9" width="13.28515625" style="13" customWidth="1"/>
    <col min="10" max="16384" width="9.140625" style="13"/>
  </cols>
  <sheetData>
    <row r="1" spans="1:8" s="10" customFormat="1" ht="18.95" customHeight="1">
      <c r="A1" s="190" t="s">
        <v>512</v>
      </c>
      <c r="B1" s="194"/>
      <c r="C1" s="194"/>
      <c r="D1" s="194"/>
      <c r="E1" s="194"/>
      <c r="F1" s="194"/>
      <c r="G1" s="215" t="s">
        <v>537</v>
      </c>
      <c r="H1" s="215"/>
    </row>
    <row r="2" spans="1:8" s="10" customFormat="1" ht="18.95" customHeight="1">
      <c r="A2" s="190" t="s">
        <v>465</v>
      </c>
      <c r="B2" s="194"/>
      <c r="C2" s="194"/>
      <c r="D2" s="194"/>
      <c r="E2" s="194"/>
      <c r="F2" s="194"/>
      <c r="G2" s="215" t="s">
        <v>536</v>
      </c>
      <c r="H2" s="215"/>
    </row>
    <row r="3" spans="1:8" s="10" customFormat="1" ht="18.95" customHeight="1">
      <c r="A3" s="190" t="s">
        <v>534</v>
      </c>
      <c r="B3" s="194"/>
      <c r="C3" s="194"/>
      <c r="D3" s="194"/>
      <c r="E3" s="194"/>
      <c r="F3" s="194"/>
      <c r="G3" s="215" t="s">
        <v>538</v>
      </c>
      <c r="H3" s="215"/>
    </row>
    <row r="4" spans="1:8" s="10" customFormat="1" ht="18.95" customHeight="1">
      <c r="A4" s="195" t="s">
        <v>478</v>
      </c>
      <c r="B4" s="196"/>
      <c r="C4" s="196"/>
      <c r="D4" s="196"/>
      <c r="E4" s="196"/>
      <c r="F4" s="196"/>
      <c r="G4" s="74"/>
      <c r="H4" s="75"/>
    </row>
    <row r="5" spans="1:8">
      <c r="A5" s="11" t="s">
        <v>74</v>
      </c>
      <c r="B5" s="12"/>
      <c r="C5" s="12"/>
      <c r="D5" s="12"/>
      <c r="E5" s="12"/>
      <c r="F5" s="12"/>
      <c r="G5" s="12"/>
      <c r="H5" s="12"/>
    </row>
    <row r="7" spans="1:8">
      <c r="A7" s="12" t="s">
        <v>47</v>
      </c>
      <c r="B7" s="12"/>
      <c r="C7" s="12"/>
      <c r="D7" s="12"/>
      <c r="E7" s="12"/>
      <c r="F7" s="12"/>
      <c r="G7" s="12"/>
      <c r="H7" s="12"/>
    </row>
    <row r="8" spans="1:8">
      <c r="A8" s="14" t="s">
        <v>45</v>
      </c>
      <c r="B8" s="14" t="s">
        <v>42</v>
      </c>
      <c r="C8" s="14" t="s">
        <v>43</v>
      </c>
      <c r="D8" s="14" t="s">
        <v>44</v>
      </c>
      <c r="E8" s="14"/>
      <c r="F8" s="14"/>
      <c r="G8" s="14"/>
      <c r="H8" s="14"/>
    </row>
    <row r="9" spans="1:8" s="10" customFormat="1" ht="13.15" customHeight="1">
      <c r="A9" s="126">
        <v>1114</v>
      </c>
      <c r="B9" s="127" t="s">
        <v>75</v>
      </c>
      <c r="C9" s="128">
        <v>258542055.37</v>
      </c>
      <c r="D9" s="127" t="s">
        <v>510</v>
      </c>
      <c r="E9" s="127"/>
      <c r="F9" s="127"/>
      <c r="G9" s="127"/>
      <c r="H9" s="127"/>
    </row>
    <row r="10" spans="1:8" s="10" customFormat="1" ht="13.15" customHeight="1">
      <c r="A10" s="126">
        <v>1115</v>
      </c>
      <c r="B10" s="127" t="s">
        <v>76</v>
      </c>
      <c r="C10" s="128">
        <v>0</v>
      </c>
      <c r="D10" s="127"/>
      <c r="E10" s="127"/>
      <c r="F10" s="127"/>
      <c r="G10" s="127"/>
      <c r="H10" s="127"/>
    </row>
    <row r="11" spans="1:8" s="10" customFormat="1" ht="12.75" customHeight="1">
      <c r="A11" s="126">
        <v>1121</v>
      </c>
      <c r="B11" s="127" t="s">
        <v>77</v>
      </c>
      <c r="C11" s="128">
        <v>0</v>
      </c>
      <c r="D11" s="127"/>
      <c r="E11" s="127"/>
      <c r="F11" s="127"/>
      <c r="G11" s="127"/>
      <c r="H11" s="127"/>
    </row>
    <row r="12" spans="1:8" s="10" customFormat="1" ht="12.75" customHeight="1"/>
    <row r="13" spans="1:8" s="10" customFormat="1" ht="12.75" customHeight="1">
      <c r="A13" s="129" t="s">
        <v>48</v>
      </c>
      <c r="B13" s="129"/>
      <c r="C13" s="129"/>
      <c r="D13" s="129"/>
      <c r="E13" s="129"/>
      <c r="F13" s="129"/>
      <c r="G13" s="129"/>
      <c r="H13" s="129"/>
    </row>
    <row r="14" spans="1:8" s="90" customFormat="1" ht="32.25" customHeight="1">
      <c r="A14" s="89" t="s">
        <v>45</v>
      </c>
      <c r="B14" s="89" t="s">
        <v>42</v>
      </c>
      <c r="C14" s="89" t="s">
        <v>43</v>
      </c>
      <c r="D14" s="89">
        <v>2023</v>
      </c>
      <c r="E14" s="89">
        <v>2022</v>
      </c>
      <c r="F14" s="89">
        <v>2021</v>
      </c>
      <c r="G14" s="89">
        <v>2020</v>
      </c>
      <c r="H14" s="89" t="s">
        <v>73</v>
      </c>
    </row>
    <row r="15" spans="1:8" s="10" customFormat="1" ht="13.15" customHeight="1">
      <c r="A15" s="126">
        <v>1122</v>
      </c>
      <c r="B15" s="127" t="s">
        <v>78</v>
      </c>
      <c r="C15" s="128">
        <v>7520844.1399999997</v>
      </c>
      <c r="D15" s="128">
        <v>7582966.3600000003</v>
      </c>
      <c r="E15" s="128">
        <v>0</v>
      </c>
      <c r="F15" s="128">
        <v>0</v>
      </c>
      <c r="G15" s="128">
        <v>0</v>
      </c>
      <c r="H15" s="127"/>
    </row>
    <row r="16" spans="1:8" s="10" customFormat="1" ht="13.15" customHeight="1">
      <c r="A16" s="126">
        <v>1124</v>
      </c>
      <c r="B16" s="127" t="s">
        <v>79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7"/>
    </row>
    <row r="17" spans="1:8" s="10" customFormat="1" ht="13.15" customHeight="1"/>
    <row r="18" spans="1:8" s="10" customFormat="1" ht="13.15" customHeight="1">
      <c r="A18" s="129" t="s">
        <v>49</v>
      </c>
      <c r="B18" s="129"/>
      <c r="C18" s="129"/>
      <c r="D18" s="129"/>
      <c r="E18" s="129"/>
      <c r="F18" s="129"/>
      <c r="G18" s="129"/>
      <c r="H18" s="129"/>
    </row>
    <row r="19" spans="1:8" s="10" customFormat="1" ht="18.75" customHeight="1">
      <c r="A19" s="217" t="s">
        <v>45</v>
      </c>
      <c r="B19" s="217" t="s">
        <v>42</v>
      </c>
      <c r="C19" s="217" t="s">
        <v>43</v>
      </c>
      <c r="D19" s="217" t="s">
        <v>80</v>
      </c>
      <c r="E19" s="217" t="s">
        <v>81</v>
      </c>
      <c r="F19" s="217" t="s">
        <v>82</v>
      </c>
      <c r="G19" s="217" t="s">
        <v>83</v>
      </c>
      <c r="H19" s="216" t="s">
        <v>84</v>
      </c>
    </row>
    <row r="20" spans="1:8" s="10" customFormat="1" ht="13.15" customHeight="1">
      <c r="A20" s="126">
        <v>1123</v>
      </c>
      <c r="B20" s="127" t="s">
        <v>85</v>
      </c>
      <c r="C20" s="128">
        <v>316686.21999999997</v>
      </c>
      <c r="D20" s="128">
        <v>316686.21999999997</v>
      </c>
      <c r="E20" s="128">
        <v>0</v>
      </c>
      <c r="F20" s="128">
        <v>0</v>
      </c>
      <c r="G20" s="128">
        <v>0</v>
      </c>
      <c r="H20" s="127"/>
    </row>
    <row r="21" spans="1:8" s="10" customFormat="1" ht="13.15" customHeight="1">
      <c r="A21" s="126">
        <v>1125</v>
      </c>
      <c r="B21" s="127" t="s">
        <v>86</v>
      </c>
      <c r="C21" s="128">
        <v>15000</v>
      </c>
      <c r="D21" s="128">
        <v>15000</v>
      </c>
      <c r="E21" s="128">
        <v>0</v>
      </c>
      <c r="F21" s="128">
        <v>0</v>
      </c>
      <c r="G21" s="128">
        <v>0</v>
      </c>
      <c r="H21" s="127"/>
    </row>
    <row r="22" spans="1:8" s="10" customFormat="1" ht="13.15" customHeight="1">
      <c r="A22" s="126">
        <v>1126</v>
      </c>
      <c r="B22" s="127" t="s">
        <v>444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7"/>
    </row>
    <row r="23" spans="1:8" s="10" customFormat="1" ht="13.15" customHeight="1">
      <c r="A23" s="126">
        <v>1129</v>
      </c>
      <c r="B23" s="127" t="s">
        <v>445</v>
      </c>
      <c r="C23" s="128">
        <v>92833.66</v>
      </c>
      <c r="D23" s="128">
        <v>92833.66</v>
      </c>
      <c r="E23" s="128">
        <v>0</v>
      </c>
      <c r="F23" s="128">
        <v>0</v>
      </c>
      <c r="G23" s="128">
        <v>0</v>
      </c>
      <c r="H23" s="127"/>
    </row>
    <row r="24" spans="1:8" s="10" customFormat="1" ht="13.15" customHeight="1">
      <c r="A24" s="126">
        <v>1131</v>
      </c>
      <c r="B24" s="127" t="s">
        <v>87</v>
      </c>
      <c r="C24" s="128">
        <v>717500</v>
      </c>
      <c r="D24" s="128">
        <v>717500</v>
      </c>
      <c r="E24" s="128">
        <v>0</v>
      </c>
      <c r="F24" s="128">
        <v>0</v>
      </c>
      <c r="G24" s="128">
        <v>0</v>
      </c>
      <c r="H24" s="127"/>
    </row>
    <row r="25" spans="1:8" s="10" customFormat="1" ht="13.15" customHeight="1">
      <c r="A25" s="126">
        <v>1132</v>
      </c>
      <c r="B25" s="127" t="s">
        <v>88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7"/>
    </row>
    <row r="26" spans="1:8" s="10" customFormat="1" ht="13.15" customHeight="1">
      <c r="A26" s="126">
        <v>1133</v>
      </c>
      <c r="B26" s="127" t="s">
        <v>89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7"/>
    </row>
    <row r="27" spans="1:8" s="10" customFormat="1" ht="13.15" customHeight="1">
      <c r="A27" s="126">
        <v>1134</v>
      </c>
      <c r="B27" s="127" t="s">
        <v>90</v>
      </c>
      <c r="C27" s="128">
        <v>3786058.54</v>
      </c>
      <c r="D27" s="128">
        <v>3786058.54</v>
      </c>
      <c r="E27" s="128">
        <v>0</v>
      </c>
      <c r="F27" s="128">
        <v>0</v>
      </c>
      <c r="G27" s="128">
        <v>0</v>
      </c>
      <c r="H27" s="127"/>
    </row>
    <row r="28" spans="1:8" s="10" customFormat="1" ht="13.15" customHeight="1">
      <c r="A28" s="126">
        <v>1139</v>
      </c>
      <c r="B28" s="127" t="s">
        <v>91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7"/>
    </row>
    <row r="29" spans="1:8" s="10" customFormat="1" ht="13.15" customHeight="1"/>
    <row r="30" spans="1:8" s="10" customFormat="1" ht="13.15" customHeight="1">
      <c r="A30" s="129" t="s">
        <v>446</v>
      </c>
      <c r="B30" s="129"/>
      <c r="C30" s="129"/>
      <c r="D30" s="129"/>
      <c r="E30" s="129"/>
      <c r="F30" s="129"/>
      <c r="G30" s="129"/>
      <c r="H30" s="129"/>
    </row>
    <row r="31" spans="1:8" s="90" customFormat="1" ht="38.25" customHeight="1">
      <c r="A31" s="216" t="s">
        <v>45</v>
      </c>
      <c r="B31" s="216" t="s">
        <v>42</v>
      </c>
      <c r="C31" s="216" t="s">
        <v>43</v>
      </c>
      <c r="D31" s="216" t="s">
        <v>52</v>
      </c>
      <c r="E31" s="216" t="s">
        <v>51</v>
      </c>
      <c r="F31" s="216" t="s">
        <v>92</v>
      </c>
      <c r="G31" s="216" t="s">
        <v>54</v>
      </c>
      <c r="H31" s="216"/>
    </row>
    <row r="32" spans="1:8" s="10" customFormat="1" ht="13.15" customHeight="1">
      <c r="A32" s="126">
        <v>1140</v>
      </c>
      <c r="B32" s="127" t="s">
        <v>93</v>
      </c>
      <c r="C32" s="128">
        <f>SUM(C33:C37)</f>
        <v>0</v>
      </c>
      <c r="D32" s="127"/>
      <c r="E32" s="127"/>
      <c r="F32" s="127"/>
      <c r="G32" s="127"/>
      <c r="H32" s="127"/>
    </row>
    <row r="33" spans="1:8" s="10" customFormat="1" ht="13.15" customHeight="1">
      <c r="A33" s="126">
        <v>1141</v>
      </c>
      <c r="B33" s="127" t="s">
        <v>94</v>
      </c>
      <c r="C33" s="128">
        <v>0</v>
      </c>
      <c r="D33" s="127"/>
      <c r="E33" s="127"/>
      <c r="F33" s="127"/>
      <c r="G33" s="127"/>
      <c r="H33" s="127"/>
    </row>
    <row r="34" spans="1:8" s="10" customFormat="1" ht="13.15" customHeight="1">
      <c r="A34" s="126">
        <v>1142</v>
      </c>
      <c r="B34" s="127" t="s">
        <v>95</v>
      </c>
      <c r="C34" s="128">
        <v>0</v>
      </c>
      <c r="D34" s="127"/>
      <c r="E34" s="127"/>
      <c r="F34" s="127"/>
      <c r="G34" s="127"/>
      <c r="H34" s="127"/>
    </row>
    <row r="35" spans="1:8" s="10" customFormat="1" ht="13.15" customHeight="1">
      <c r="A35" s="126">
        <v>1143</v>
      </c>
      <c r="B35" s="127" t="s">
        <v>96</v>
      </c>
      <c r="C35" s="128">
        <v>0</v>
      </c>
      <c r="D35" s="127"/>
      <c r="E35" s="127"/>
      <c r="F35" s="127"/>
      <c r="G35" s="127"/>
      <c r="H35" s="127"/>
    </row>
    <row r="36" spans="1:8" s="10" customFormat="1" ht="13.15" customHeight="1">
      <c r="A36" s="126">
        <v>1144</v>
      </c>
      <c r="B36" s="127" t="s">
        <v>97</v>
      </c>
      <c r="C36" s="128">
        <v>0</v>
      </c>
      <c r="D36" s="127"/>
      <c r="E36" s="127"/>
      <c r="F36" s="127"/>
      <c r="G36" s="127"/>
      <c r="H36" s="127"/>
    </row>
    <row r="37" spans="1:8" s="10" customFormat="1" ht="13.15" customHeight="1">
      <c r="A37" s="126">
        <v>1145</v>
      </c>
      <c r="B37" s="127" t="s">
        <v>98</v>
      </c>
      <c r="C37" s="128">
        <v>0</v>
      </c>
      <c r="D37" s="127"/>
      <c r="E37" s="127"/>
      <c r="F37" s="127"/>
      <c r="G37" s="127"/>
      <c r="H37" s="127"/>
    </row>
    <row r="38" spans="1:8" s="10" customFormat="1" ht="13.15" customHeight="1"/>
    <row r="39" spans="1:8" s="10" customFormat="1" ht="13.15" customHeight="1">
      <c r="A39" s="129" t="s">
        <v>99</v>
      </c>
      <c r="B39" s="129"/>
      <c r="C39" s="129"/>
      <c r="D39" s="129"/>
      <c r="E39" s="129"/>
      <c r="F39" s="129"/>
      <c r="G39" s="129"/>
      <c r="H39" s="129"/>
    </row>
    <row r="40" spans="1:8" s="90" customFormat="1" ht="84.75" customHeight="1">
      <c r="A40" s="216" t="s">
        <v>45</v>
      </c>
      <c r="B40" s="216" t="s">
        <v>42</v>
      </c>
      <c r="C40" s="216" t="s">
        <v>43</v>
      </c>
      <c r="D40" s="216" t="s">
        <v>50</v>
      </c>
      <c r="E40" s="216" t="s">
        <v>53</v>
      </c>
      <c r="F40" s="216" t="s">
        <v>100</v>
      </c>
      <c r="G40" s="216"/>
      <c r="H40" s="216"/>
    </row>
    <row r="41" spans="1:8" s="10" customFormat="1" ht="13.15" customHeight="1">
      <c r="A41" s="126">
        <v>1150</v>
      </c>
      <c r="B41" s="127" t="s">
        <v>101</v>
      </c>
      <c r="C41" s="128">
        <f>C42</f>
        <v>8254872.4000000004</v>
      </c>
      <c r="D41" s="127"/>
      <c r="E41" s="127"/>
      <c r="F41" s="127"/>
      <c r="G41" s="127"/>
      <c r="H41" s="127"/>
    </row>
    <row r="42" spans="1:8" s="10" customFormat="1" ht="13.15" customHeight="1">
      <c r="A42" s="126">
        <v>1151</v>
      </c>
      <c r="B42" s="127" t="s">
        <v>102</v>
      </c>
      <c r="C42" s="128">
        <v>8254872.4000000004</v>
      </c>
      <c r="D42" s="127" t="s">
        <v>511</v>
      </c>
      <c r="E42" s="127"/>
      <c r="F42" s="127"/>
      <c r="G42" s="127"/>
      <c r="H42" s="127"/>
    </row>
    <row r="43" spans="1:8" s="10" customFormat="1" ht="13.15" customHeight="1"/>
    <row r="44" spans="1:8" s="10" customFormat="1" ht="13.15" customHeight="1">
      <c r="A44" s="129" t="s">
        <v>55</v>
      </c>
      <c r="B44" s="129"/>
      <c r="C44" s="129"/>
      <c r="D44" s="129"/>
      <c r="E44" s="129"/>
      <c r="F44" s="129"/>
      <c r="G44" s="129"/>
      <c r="H44" s="129"/>
    </row>
    <row r="45" spans="1:8" s="10" customFormat="1" ht="13.15" customHeight="1">
      <c r="A45" s="217" t="s">
        <v>45</v>
      </c>
      <c r="B45" s="217" t="s">
        <v>42</v>
      </c>
      <c r="C45" s="217" t="s">
        <v>43</v>
      </c>
      <c r="D45" s="217" t="s">
        <v>44</v>
      </c>
      <c r="E45" s="217" t="s">
        <v>84</v>
      </c>
      <c r="F45" s="217"/>
      <c r="G45" s="217"/>
      <c r="H45" s="217"/>
    </row>
    <row r="46" spans="1:8" s="10" customFormat="1" ht="13.15" customHeight="1">
      <c r="A46" s="126">
        <v>1213</v>
      </c>
      <c r="B46" s="127" t="s">
        <v>103</v>
      </c>
      <c r="C46" s="128">
        <v>0</v>
      </c>
      <c r="D46" s="127"/>
      <c r="E46" s="127"/>
      <c r="F46" s="127"/>
      <c r="G46" s="127"/>
      <c r="H46" s="127"/>
    </row>
    <row r="47" spans="1:8" s="10" customFormat="1" ht="13.15" customHeight="1"/>
    <row r="48" spans="1:8" s="10" customFormat="1" ht="13.15" customHeight="1">
      <c r="A48" s="129" t="s">
        <v>56</v>
      </c>
      <c r="B48" s="129"/>
      <c r="C48" s="129"/>
      <c r="D48" s="129"/>
      <c r="E48" s="129"/>
      <c r="F48" s="129"/>
      <c r="G48" s="129"/>
      <c r="H48" s="129"/>
    </row>
    <row r="49" spans="1:9" s="10" customFormat="1" ht="13.15" customHeight="1">
      <c r="A49" s="217" t="s">
        <v>45</v>
      </c>
      <c r="B49" s="217" t="s">
        <v>42</v>
      </c>
      <c r="C49" s="217" t="s">
        <v>43</v>
      </c>
      <c r="D49" s="217"/>
      <c r="E49" s="217"/>
      <c r="F49" s="217"/>
      <c r="G49" s="217"/>
      <c r="H49" s="217"/>
    </row>
    <row r="50" spans="1:9" s="10" customFormat="1" ht="13.15" customHeight="1">
      <c r="A50" s="126">
        <v>1214</v>
      </c>
      <c r="B50" s="127" t="s">
        <v>104</v>
      </c>
      <c r="C50" s="128">
        <v>0</v>
      </c>
      <c r="D50" s="127"/>
      <c r="E50" s="127"/>
      <c r="F50" s="127"/>
      <c r="G50" s="127"/>
      <c r="H50" s="127"/>
    </row>
    <row r="51" spans="1:9" s="10" customFormat="1" ht="13.15" customHeight="1"/>
    <row r="52" spans="1:9" s="10" customFormat="1" ht="13.15" customHeight="1">
      <c r="A52" s="129" t="s">
        <v>60</v>
      </c>
      <c r="B52" s="129"/>
      <c r="C52" s="129"/>
      <c r="D52" s="129"/>
      <c r="E52" s="129"/>
      <c r="F52" s="129"/>
      <c r="G52" s="129"/>
      <c r="H52" s="129"/>
      <c r="I52" s="129"/>
    </row>
    <row r="53" spans="1:9" s="90" customFormat="1" ht="24" customHeight="1">
      <c r="A53" s="216" t="s">
        <v>45</v>
      </c>
      <c r="B53" s="216" t="s">
        <v>42</v>
      </c>
      <c r="C53" s="216" t="s">
        <v>43</v>
      </c>
      <c r="D53" s="216" t="s">
        <v>57</v>
      </c>
      <c r="E53" s="216" t="s">
        <v>58</v>
      </c>
      <c r="F53" s="216" t="s">
        <v>50</v>
      </c>
      <c r="G53" s="216" t="s">
        <v>105</v>
      </c>
      <c r="H53" s="216" t="s">
        <v>59</v>
      </c>
      <c r="I53" s="216" t="s">
        <v>106</v>
      </c>
    </row>
    <row r="54" spans="1:9" s="10" customFormat="1" ht="13.15" customHeight="1">
      <c r="A54" s="126">
        <v>1230</v>
      </c>
      <c r="B54" s="127" t="s">
        <v>107</v>
      </c>
      <c r="C54" s="128">
        <f>SUM(C55:C61)</f>
        <v>545045537.66000009</v>
      </c>
      <c r="D54" s="128">
        <f>SUM(D55:D61)</f>
        <v>0</v>
      </c>
      <c r="E54" s="128">
        <f>SUM(E55:E61)</f>
        <v>0</v>
      </c>
      <c r="F54" s="127"/>
      <c r="G54" s="127"/>
      <c r="H54" s="127"/>
      <c r="I54" s="127"/>
    </row>
    <row r="55" spans="1:9" s="10" customFormat="1" ht="13.15" customHeight="1">
      <c r="A55" s="126">
        <v>1231</v>
      </c>
      <c r="B55" s="127" t="s">
        <v>108</v>
      </c>
      <c r="C55" s="128">
        <v>32913866.969999999</v>
      </c>
      <c r="D55" s="128">
        <v>0</v>
      </c>
      <c r="E55" s="128">
        <v>0</v>
      </c>
      <c r="F55" s="127"/>
      <c r="G55" s="127"/>
      <c r="H55" s="127"/>
      <c r="I55" s="127"/>
    </row>
    <row r="56" spans="1:9" s="10" customFormat="1" ht="13.15" customHeight="1">
      <c r="A56" s="126">
        <v>1232</v>
      </c>
      <c r="B56" s="127" t="s">
        <v>109</v>
      </c>
      <c r="C56" s="128">
        <v>0</v>
      </c>
      <c r="D56" s="128">
        <v>0</v>
      </c>
      <c r="E56" s="128">
        <v>0</v>
      </c>
      <c r="F56" s="127"/>
      <c r="G56" s="127"/>
      <c r="H56" s="127"/>
      <c r="I56" s="127"/>
    </row>
    <row r="57" spans="1:9" s="10" customFormat="1" ht="13.15" customHeight="1">
      <c r="A57" s="126">
        <v>1233</v>
      </c>
      <c r="B57" s="127" t="s">
        <v>110</v>
      </c>
      <c r="C57" s="128">
        <v>31453618.239999998</v>
      </c>
      <c r="D57" s="128">
        <v>0</v>
      </c>
      <c r="E57" s="128">
        <v>0</v>
      </c>
      <c r="F57" s="127"/>
      <c r="G57" s="127"/>
      <c r="H57" s="127"/>
      <c r="I57" s="127"/>
    </row>
    <row r="58" spans="1:9" s="10" customFormat="1" ht="13.15" customHeight="1">
      <c r="A58" s="126">
        <v>1234</v>
      </c>
      <c r="B58" s="127" t="s">
        <v>111</v>
      </c>
      <c r="C58" s="128">
        <v>0</v>
      </c>
      <c r="D58" s="128">
        <v>0</v>
      </c>
      <c r="E58" s="128">
        <v>0</v>
      </c>
      <c r="F58" s="127"/>
      <c r="G58" s="127"/>
      <c r="H58" s="127"/>
      <c r="I58" s="127"/>
    </row>
    <row r="59" spans="1:9" s="10" customFormat="1" ht="13.15" customHeight="1">
      <c r="A59" s="126">
        <v>1235</v>
      </c>
      <c r="B59" s="127" t="s">
        <v>112</v>
      </c>
      <c r="C59" s="128">
        <v>58372721.350000001</v>
      </c>
      <c r="D59" s="128">
        <v>0</v>
      </c>
      <c r="E59" s="128">
        <v>0</v>
      </c>
      <c r="F59" s="127"/>
      <c r="G59" s="127"/>
      <c r="H59" s="127"/>
      <c r="I59" s="127"/>
    </row>
    <row r="60" spans="1:9" s="10" customFormat="1" ht="13.15" customHeight="1">
      <c r="A60" s="126">
        <v>1236</v>
      </c>
      <c r="B60" s="127" t="s">
        <v>113</v>
      </c>
      <c r="C60" s="128">
        <v>18321002.559999999</v>
      </c>
      <c r="D60" s="128">
        <v>0</v>
      </c>
      <c r="E60" s="128">
        <v>0</v>
      </c>
      <c r="F60" s="127"/>
      <c r="G60" s="127"/>
      <c r="H60" s="127"/>
      <c r="I60" s="127"/>
    </row>
    <row r="61" spans="1:9" s="10" customFormat="1" ht="13.15" customHeight="1">
      <c r="A61" s="126">
        <v>1239</v>
      </c>
      <c r="B61" s="127" t="s">
        <v>114</v>
      </c>
      <c r="C61" s="128">
        <v>403984328.54000002</v>
      </c>
      <c r="D61" s="128">
        <v>0</v>
      </c>
      <c r="E61" s="128">
        <v>0</v>
      </c>
      <c r="F61" s="127"/>
      <c r="G61" s="127"/>
      <c r="H61" s="127"/>
      <c r="I61" s="127"/>
    </row>
    <row r="62" spans="1:9" s="10" customFormat="1" ht="13.15" customHeight="1">
      <c r="A62" s="126">
        <v>1240</v>
      </c>
      <c r="B62" s="127" t="s">
        <v>115</v>
      </c>
      <c r="C62" s="128">
        <f>SUM(C63:C70)</f>
        <v>128506516.02999999</v>
      </c>
      <c r="D62" s="128">
        <f t="shared" ref="D62:E62" si="0">SUM(D63:D70)</f>
        <v>0</v>
      </c>
      <c r="E62" s="128">
        <f t="shared" si="0"/>
        <v>61985280.890000001</v>
      </c>
      <c r="F62" s="127"/>
      <c r="G62" s="127"/>
      <c r="H62" s="127"/>
      <c r="I62" s="127"/>
    </row>
    <row r="63" spans="1:9" s="10" customFormat="1" ht="13.15" customHeight="1">
      <c r="A63" s="126">
        <v>1241</v>
      </c>
      <c r="B63" s="127" t="s">
        <v>116</v>
      </c>
      <c r="C63" s="128">
        <v>15129282.75</v>
      </c>
      <c r="D63" s="128">
        <v>0</v>
      </c>
      <c r="E63" s="128">
        <v>0</v>
      </c>
      <c r="F63" s="127"/>
      <c r="G63" s="127"/>
      <c r="H63" s="127"/>
      <c r="I63" s="127"/>
    </row>
    <row r="64" spans="1:9" s="10" customFormat="1" ht="13.15" customHeight="1">
      <c r="A64" s="126">
        <v>1242</v>
      </c>
      <c r="B64" s="127" t="s">
        <v>117</v>
      </c>
      <c r="C64" s="128">
        <v>1319296.03</v>
      </c>
      <c r="D64" s="128">
        <v>0</v>
      </c>
      <c r="E64" s="128">
        <v>0</v>
      </c>
      <c r="F64" s="127"/>
      <c r="G64" s="127"/>
      <c r="H64" s="127"/>
      <c r="I64" s="127"/>
    </row>
    <row r="65" spans="1:9" s="10" customFormat="1" ht="13.15" customHeight="1">
      <c r="A65" s="126">
        <v>1243</v>
      </c>
      <c r="B65" s="127" t="s">
        <v>118</v>
      </c>
      <c r="C65" s="128">
        <v>1149956.3500000001</v>
      </c>
      <c r="D65" s="128">
        <v>0</v>
      </c>
      <c r="E65" s="128">
        <v>0</v>
      </c>
      <c r="F65" s="127"/>
      <c r="G65" s="127"/>
      <c r="H65" s="127"/>
      <c r="I65" s="127"/>
    </row>
    <row r="66" spans="1:9" s="10" customFormat="1" ht="13.15" customHeight="1">
      <c r="A66" s="126">
        <v>1244</v>
      </c>
      <c r="B66" s="127" t="s">
        <v>119</v>
      </c>
      <c r="C66" s="128">
        <v>73706327.569999993</v>
      </c>
      <c r="D66" s="128">
        <v>0</v>
      </c>
      <c r="E66" s="128">
        <v>0</v>
      </c>
      <c r="F66" s="127"/>
      <c r="G66" s="127"/>
      <c r="H66" s="127"/>
      <c r="I66" s="127"/>
    </row>
    <row r="67" spans="1:9" s="10" customFormat="1" ht="13.15" customHeight="1">
      <c r="A67" s="126">
        <v>1245</v>
      </c>
      <c r="B67" s="127" t="s">
        <v>120</v>
      </c>
      <c r="C67" s="128">
        <v>0</v>
      </c>
      <c r="D67" s="128">
        <v>0</v>
      </c>
      <c r="E67" s="128">
        <v>61985280.890000001</v>
      </c>
      <c r="F67" s="127"/>
      <c r="G67" s="127"/>
      <c r="H67" s="127"/>
      <c r="I67" s="127"/>
    </row>
    <row r="68" spans="1:9" s="10" customFormat="1" ht="13.15" customHeight="1">
      <c r="A68" s="126">
        <v>1246</v>
      </c>
      <c r="B68" s="127" t="s">
        <v>121</v>
      </c>
      <c r="C68" s="128">
        <v>37201653.329999998</v>
      </c>
      <c r="D68" s="128">
        <v>0</v>
      </c>
      <c r="E68" s="128">
        <v>0</v>
      </c>
      <c r="F68" s="127"/>
      <c r="G68" s="127"/>
      <c r="H68" s="127"/>
      <c r="I68" s="127"/>
    </row>
    <row r="69" spans="1:9" s="10" customFormat="1" ht="13.15" customHeight="1">
      <c r="A69" s="126">
        <v>1247</v>
      </c>
      <c r="B69" s="127" t="s">
        <v>122</v>
      </c>
      <c r="C69" s="128">
        <v>0</v>
      </c>
      <c r="D69" s="128">
        <v>0</v>
      </c>
      <c r="E69" s="128">
        <v>0</v>
      </c>
      <c r="F69" s="127"/>
      <c r="G69" s="127"/>
      <c r="H69" s="127"/>
      <c r="I69" s="127"/>
    </row>
    <row r="70" spans="1:9" s="10" customFormat="1" ht="13.15" customHeight="1">
      <c r="A70" s="126">
        <v>1248</v>
      </c>
      <c r="B70" s="127" t="s">
        <v>123</v>
      </c>
      <c r="C70" s="128">
        <v>0</v>
      </c>
      <c r="D70" s="128">
        <v>0</v>
      </c>
      <c r="E70" s="128">
        <v>0</v>
      </c>
      <c r="F70" s="127"/>
      <c r="G70" s="127"/>
      <c r="H70" s="127"/>
      <c r="I70" s="127"/>
    </row>
    <row r="71" spans="1:9" s="10" customFormat="1" ht="13.15" customHeight="1"/>
    <row r="72" spans="1:9" s="10" customFormat="1" ht="13.15" customHeight="1">
      <c r="A72" s="129" t="s">
        <v>61</v>
      </c>
      <c r="B72" s="129"/>
      <c r="C72" s="129"/>
      <c r="D72" s="129"/>
      <c r="E72" s="129"/>
      <c r="F72" s="129"/>
      <c r="G72" s="129"/>
      <c r="H72" s="129"/>
      <c r="I72" s="129"/>
    </row>
    <row r="73" spans="1:9" s="90" customFormat="1" ht="21.75" customHeight="1">
      <c r="A73" s="216" t="s">
        <v>45</v>
      </c>
      <c r="B73" s="216" t="s">
        <v>42</v>
      </c>
      <c r="C73" s="216" t="s">
        <v>43</v>
      </c>
      <c r="D73" s="216" t="s">
        <v>62</v>
      </c>
      <c r="E73" s="216" t="s">
        <v>124</v>
      </c>
      <c r="F73" s="216" t="s">
        <v>50</v>
      </c>
      <c r="G73" s="216" t="s">
        <v>105</v>
      </c>
      <c r="H73" s="216" t="s">
        <v>59</v>
      </c>
      <c r="I73" s="216" t="s">
        <v>106</v>
      </c>
    </row>
    <row r="74" spans="1:9" s="10" customFormat="1" ht="13.15" customHeight="1">
      <c r="A74" s="126">
        <v>1250</v>
      </c>
      <c r="B74" s="127" t="s">
        <v>125</v>
      </c>
      <c r="C74" s="128">
        <f>SUM(C75:C79)</f>
        <v>4603898.28</v>
      </c>
      <c r="D74" s="128">
        <f>SUM(D75:D79)</f>
        <v>0</v>
      </c>
      <c r="E74" s="128">
        <f>SUM(E75:E79)</f>
        <v>0</v>
      </c>
      <c r="F74" s="127"/>
      <c r="G74" s="127"/>
      <c r="H74" s="127"/>
      <c r="I74" s="127"/>
    </row>
    <row r="75" spans="1:9" s="10" customFormat="1" ht="13.15" customHeight="1">
      <c r="A75" s="126">
        <v>1251</v>
      </c>
      <c r="B75" s="127" t="s">
        <v>126</v>
      </c>
      <c r="C75" s="128">
        <v>3838920.31</v>
      </c>
      <c r="D75" s="128">
        <v>0</v>
      </c>
      <c r="E75" s="128">
        <v>0</v>
      </c>
      <c r="F75" s="127"/>
      <c r="G75" s="127"/>
      <c r="H75" s="127"/>
      <c r="I75" s="127"/>
    </row>
    <row r="76" spans="1:9" s="10" customFormat="1" ht="13.15" customHeight="1">
      <c r="A76" s="126">
        <v>1252</v>
      </c>
      <c r="B76" s="127" t="s">
        <v>127</v>
      </c>
      <c r="C76" s="128">
        <v>0</v>
      </c>
      <c r="D76" s="128">
        <v>0</v>
      </c>
      <c r="E76" s="128">
        <v>0</v>
      </c>
      <c r="F76" s="127"/>
      <c r="G76" s="127"/>
      <c r="H76" s="127"/>
      <c r="I76" s="127"/>
    </row>
    <row r="77" spans="1:9" s="10" customFormat="1" ht="13.15" customHeight="1">
      <c r="A77" s="126">
        <v>1253</v>
      </c>
      <c r="B77" s="127" t="s">
        <v>128</v>
      </c>
      <c r="C77" s="128">
        <v>0</v>
      </c>
      <c r="D77" s="128">
        <v>0</v>
      </c>
      <c r="E77" s="128">
        <v>0</v>
      </c>
      <c r="F77" s="127"/>
      <c r="G77" s="127"/>
      <c r="H77" s="127"/>
      <c r="I77" s="127"/>
    </row>
    <row r="78" spans="1:9" s="10" customFormat="1" ht="13.15" customHeight="1">
      <c r="A78" s="126">
        <v>1254</v>
      </c>
      <c r="B78" s="127" t="s">
        <v>129</v>
      </c>
      <c r="C78" s="128">
        <v>764977.97</v>
      </c>
      <c r="D78" s="128">
        <v>0</v>
      </c>
      <c r="E78" s="128">
        <v>0</v>
      </c>
      <c r="F78" s="127"/>
      <c r="G78" s="127"/>
      <c r="H78" s="127"/>
      <c r="I78" s="127"/>
    </row>
    <row r="79" spans="1:9" s="10" customFormat="1" ht="13.15" customHeight="1">
      <c r="A79" s="126">
        <v>1259</v>
      </c>
      <c r="B79" s="127" t="s">
        <v>130</v>
      </c>
      <c r="C79" s="128">
        <v>0</v>
      </c>
      <c r="D79" s="128">
        <v>0</v>
      </c>
      <c r="E79" s="128">
        <v>0</v>
      </c>
      <c r="F79" s="127"/>
      <c r="G79" s="127"/>
      <c r="H79" s="127"/>
      <c r="I79" s="127"/>
    </row>
    <row r="80" spans="1:9" s="10" customFormat="1" ht="13.15" customHeight="1">
      <c r="A80" s="126">
        <v>1270</v>
      </c>
      <c r="B80" s="127" t="s">
        <v>131</v>
      </c>
      <c r="C80" s="128">
        <f>SUM(C81:C86)</f>
        <v>5095131.07</v>
      </c>
      <c r="D80" s="128">
        <f>SUM(D81:D86)</f>
        <v>0</v>
      </c>
      <c r="E80" s="128">
        <f>SUM(E81:E86)</f>
        <v>0</v>
      </c>
      <c r="F80" s="127"/>
      <c r="G80" s="127"/>
      <c r="H80" s="127"/>
      <c r="I80" s="127"/>
    </row>
    <row r="81" spans="1:9" s="10" customFormat="1" ht="13.15" customHeight="1">
      <c r="A81" s="126">
        <v>1271</v>
      </c>
      <c r="B81" s="127" t="s">
        <v>132</v>
      </c>
      <c r="C81" s="128">
        <v>4531143.42</v>
      </c>
      <c r="D81" s="128">
        <v>0</v>
      </c>
      <c r="E81" s="128">
        <v>0</v>
      </c>
      <c r="F81" s="127"/>
      <c r="G81" s="127"/>
      <c r="H81" s="127"/>
      <c r="I81" s="127"/>
    </row>
    <row r="82" spans="1:9" s="10" customFormat="1" ht="13.15" customHeight="1">
      <c r="A82" s="126">
        <v>1272</v>
      </c>
      <c r="B82" s="127" t="s">
        <v>133</v>
      </c>
      <c r="C82" s="128">
        <v>0</v>
      </c>
      <c r="D82" s="128">
        <v>0</v>
      </c>
      <c r="E82" s="128">
        <v>0</v>
      </c>
      <c r="F82" s="127"/>
      <c r="G82" s="127"/>
      <c r="H82" s="127"/>
      <c r="I82" s="127"/>
    </row>
    <row r="83" spans="1:9" s="10" customFormat="1" ht="13.15" customHeight="1">
      <c r="A83" s="126">
        <v>1273</v>
      </c>
      <c r="B83" s="127" t="s">
        <v>134</v>
      </c>
      <c r="C83" s="128">
        <v>0</v>
      </c>
      <c r="D83" s="128">
        <v>0</v>
      </c>
      <c r="E83" s="128">
        <v>0</v>
      </c>
      <c r="F83" s="127"/>
      <c r="G83" s="127"/>
      <c r="H83" s="127"/>
      <c r="I83" s="127"/>
    </row>
    <row r="84" spans="1:9" s="10" customFormat="1" ht="13.15" customHeight="1">
      <c r="A84" s="126">
        <v>1274</v>
      </c>
      <c r="B84" s="127" t="s">
        <v>135</v>
      </c>
      <c r="C84" s="128">
        <v>0</v>
      </c>
      <c r="D84" s="128">
        <v>0</v>
      </c>
      <c r="E84" s="128">
        <v>0</v>
      </c>
      <c r="F84" s="127"/>
      <c r="G84" s="127"/>
      <c r="H84" s="127"/>
      <c r="I84" s="127"/>
    </row>
    <row r="85" spans="1:9" s="10" customFormat="1" ht="13.15" customHeight="1">
      <c r="A85" s="126">
        <v>1275</v>
      </c>
      <c r="B85" s="127" t="s">
        <v>136</v>
      </c>
      <c r="C85" s="128">
        <v>0</v>
      </c>
      <c r="D85" s="128">
        <v>0</v>
      </c>
      <c r="E85" s="128">
        <v>0</v>
      </c>
      <c r="F85" s="127"/>
      <c r="G85" s="127"/>
      <c r="H85" s="127"/>
      <c r="I85" s="127"/>
    </row>
    <row r="86" spans="1:9" s="10" customFormat="1" ht="13.15" customHeight="1">
      <c r="A86" s="126">
        <v>1279</v>
      </c>
      <c r="B86" s="127" t="s">
        <v>137</v>
      </c>
      <c r="C86" s="128">
        <v>563987.65</v>
      </c>
      <c r="D86" s="128">
        <v>0</v>
      </c>
      <c r="E86" s="128">
        <v>0</v>
      </c>
      <c r="F86" s="127"/>
      <c r="G86" s="127"/>
      <c r="H86" s="127"/>
      <c r="I86" s="127"/>
    </row>
    <row r="87" spans="1:9" s="10" customFormat="1" ht="13.15" customHeight="1"/>
    <row r="88" spans="1:9" s="10" customFormat="1" ht="13.15" customHeight="1">
      <c r="A88" s="129" t="s">
        <v>63</v>
      </c>
      <c r="B88" s="129"/>
      <c r="C88" s="129"/>
      <c r="D88" s="129"/>
      <c r="E88" s="129"/>
      <c r="F88" s="129"/>
      <c r="G88" s="129"/>
      <c r="H88" s="129"/>
    </row>
    <row r="89" spans="1:9" s="10" customFormat="1" ht="13.15" customHeight="1">
      <c r="A89" s="217" t="s">
        <v>45</v>
      </c>
      <c r="B89" s="217" t="s">
        <v>42</v>
      </c>
      <c r="C89" s="217" t="s">
        <v>43</v>
      </c>
      <c r="D89" s="217" t="s">
        <v>138</v>
      </c>
      <c r="E89" s="217"/>
      <c r="F89" s="217"/>
      <c r="G89" s="217"/>
      <c r="H89" s="217"/>
    </row>
    <row r="90" spans="1:9" s="10" customFormat="1" ht="13.15" customHeight="1">
      <c r="A90" s="126">
        <v>1160</v>
      </c>
      <c r="B90" s="127" t="s">
        <v>139</v>
      </c>
      <c r="C90" s="128">
        <f>SUM(C91:C92)</f>
        <v>0</v>
      </c>
      <c r="D90" s="127"/>
      <c r="E90" s="127"/>
      <c r="F90" s="127"/>
      <c r="G90" s="127"/>
      <c r="H90" s="127"/>
    </row>
    <row r="91" spans="1:9" s="10" customFormat="1" ht="13.15" customHeight="1">
      <c r="A91" s="126">
        <v>1161</v>
      </c>
      <c r="B91" s="127" t="s">
        <v>140</v>
      </c>
      <c r="C91" s="128">
        <v>0</v>
      </c>
      <c r="D91" s="127"/>
      <c r="E91" s="127"/>
      <c r="F91" s="127"/>
      <c r="G91" s="127"/>
      <c r="H91" s="127"/>
    </row>
    <row r="92" spans="1:9" s="10" customFormat="1" ht="13.15" customHeight="1">
      <c r="A92" s="126">
        <v>1162</v>
      </c>
      <c r="B92" s="127" t="s">
        <v>141</v>
      </c>
      <c r="C92" s="128">
        <v>0</v>
      </c>
      <c r="D92" s="127"/>
      <c r="E92" s="127"/>
      <c r="F92" s="127"/>
      <c r="G92" s="127"/>
      <c r="H92" s="127"/>
    </row>
    <row r="93" spans="1:9" s="10" customFormat="1" ht="13.15" customHeight="1"/>
    <row r="94" spans="1:9" s="10" customFormat="1" ht="13.15" customHeight="1">
      <c r="A94" s="129" t="s">
        <v>447</v>
      </c>
      <c r="B94" s="129"/>
      <c r="C94" s="129"/>
      <c r="D94" s="129"/>
      <c r="E94" s="129"/>
      <c r="F94" s="129"/>
      <c r="G94" s="129"/>
      <c r="H94" s="129"/>
    </row>
    <row r="95" spans="1:9" s="10" customFormat="1" ht="13.15" customHeight="1">
      <c r="A95" s="217" t="s">
        <v>45</v>
      </c>
      <c r="B95" s="217" t="s">
        <v>42</v>
      </c>
      <c r="C95" s="217" t="s">
        <v>43</v>
      </c>
      <c r="D95" s="217" t="s">
        <v>84</v>
      </c>
      <c r="E95" s="217"/>
      <c r="F95" s="217"/>
      <c r="G95" s="217"/>
      <c r="H95" s="217"/>
    </row>
    <row r="96" spans="1:9" s="10" customFormat="1" ht="13.15" customHeight="1">
      <c r="A96" s="126">
        <v>1190</v>
      </c>
      <c r="B96" s="127" t="s">
        <v>455</v>
      </c>
      <c r="C96" s="128">
        <f>SUM(C97:C100)</f>
        <v>0</v>
      </c>
      <c r="D96" s="127"/>
      <c r="E96" s="127"/>
      <c r="F96" s="127"/>
      <c r="G96" s="127"/>
      <c r="H96" s="127"/>
    </row>
    <row r="97" spans="1:8" s="10" customFormat="1" ht="13.15" customHeight="1">
      <c r="A97" s="126">
        <v>1191</v>
      </c>
      <c r="B97" s="127" t="s">
        <v>448</v>
      </c>
      <c r="C97" s="128">
        <v>0</v>
      </c>
      <c r="D97" s="127"/>
      <c r="E97" s="127"/>
      <c r="F97" s="127"/>
      <c r="G97" s="127"/>
      <c r="H97" s="127"/>
    </row>
    <row r="98" spans="1:8" s="10" customFormat="1" ht="13.15" customHeight="1">
      <c r="A98" s="126">
        <v>1192</v>
      </c>
      <c r="B98" s="127" t="s">
        <v>449</v>
      </c>
      <c r="C98" s="128">
        <v>0</v>
      </c>
      <c r="D98" s="127"/>
      <c r="E98" s="127"/>
      <c r="F98" s="127"/>
      <c r="G98" s="127"/>
      <c r="H98" s="127"/>
    </row>
    <row r="99" spans="1:8" s="10" customFormat="1" ht="13.15" customHeight="1">
      <c r="A99" s="126">
        <v>1193</v>
      </c>
      <c r="B99" s="127" t="s">
        <v>450</v>
      </c>
      <c r="C99" s="128">
        <v>0</v>
      </c>
      <c r="D99" s="127"/>
      <c r="E99" s="127"/>
      <c r="F99" s="127"/>
      <c r="G99" s="127"/>
      <c r="H99" s="127"/>
    </row>
    <row r="100" spans="1:8" s="10" customFormat="1" ht="13.15" customHeight="1">
      <c r="A100" s="126">
        <v>1194</v>
      </c>
      <c r="B100" s="127" t="s">
        <v>451</v>
      </c>
      <c r="C100" s="128">
        <v>0</v>
      </c>
      <c r="D100" s="127"/>
      <c r="E100" s="127"/>
      <c r="F100" s="127"/>
      <c r="G100" s="127"/>
      <c r="H100" s="127"/>
    </row>
    <row r="101" spans="1:8" s="10" customFormat="1" ht="13.15" customHeight="1">
      <c r="A101" s="129" t="s">
        <v>480</v>
      </c>
      <c r="C101" s="130"/>
    </row>
    <row r="102" spans="1:8" s="10" customFormat="1" ht="13.15" customHeight="1">
      <c r="A102" s="217" t="s">
        <v>45</v>
      </c>
      <c r="B102" s="217" t="s">
        <v>42</v>
      </c>
      <c r="C102" s="217" t="s">
        <v>43</v>
      </c>
      <c r="D102" s="217" t="s">
        <v>84</v>
      </c>
      <c r="E102" s="217"/>
      <c r="F102" s="217"/>
      <c r="G102" s="217"/>
      <c r="H102" s="217"/>
    </row>
    <row r="103" spans="1:8" s="10" customFormat="1" ht="13.15" customHeight="1">
      <c r="A103" s="126">
        <v>1290</v>
      </c>
      <c r="B103" s="127" t="s">
        <v>142</v>
      </c>
      <c r="C103" s="128">
        <f>SUM(C104:C106)</f>
        <v>0</v>
      </c>
      <c r="D103" s="127"/>
      <c r="E103" s="127"/>
      <c r="F103" s="127"/>
      <c r="G103" s="127"/>
      <c r="H103" s="127"/>
    </row>
    <row r="104" spans="1:8" s="10" customFormat="1" ht="13.15" customHeight="1">
      <c r="A104" s="126">
        <v>1291</v>
      </c>
      <c r="B104" s="127" t="s">
        <v>143</v>
      </c>
      <c r="C104" s="128">
        <v>0</v>
      </c>
      <c r="D104" s="127"/>
      <c r="E104" s="127"/>
      <c r="F104" s="127"/>
      <c r="G104" s="127"/>
      <c r="H104" s="127"/>
    </row>
    <row r="105" spans="1:8" s="10" customFormat="1" ht="13.15" customHeight="1">
      <c r="A105" s="126">
        <v>1292</v>
      </c>
      <c r="B105" s="127" t="s">
        <v>144</v>
      </c>
      <c r="C105" s="128">
        <v>0</v>
      </c>
      <c r="D105" s="127"/>
      <c r="E105" s="127"/>
      <c r="F105" s="127"/>
      <c r="G105" s="127"/>
      <c r="H105" s="127"/>
    </row>
    <row r="106" spans="1:8" s="10" customFormat="1" ht="13.15" customHeight="1">
      <c r="A106" s="126">
        <v>1293</v>
      </c>
      <c r="B106" s="127" t="s">
        <v>145</v>
      </c>
      <c r="C106" s="128">
        <v>0</v>
      </c>
      <c r="D106" s="127"/>
      <c r="E106" s="127"/>
      <c r="F106" s="127"/>
      <c r="G106" s="127"/>
      <c r="H106" s="127"/>
    </row>
    <row r="107" spans="1:8" s="10" customFormat="1" ht="13.15" customHeight="1"/>
    <row r="108" spans="1:8" s="10" customFormat="1" ht="13.15" customHeight="1">
      <c r="A108" s="129" t="s">
        <v>64</v>
      </c>
      <c r="B108" s="129"/>
      <c r="C108" s="129"/>
      <c r="D108" s="129"/>
      <c r="E108" s="129"/>
      <c r="F108" s="129"/>
      <c r="G108" s="129"/>
      <c r="H108" s="129"/>
    </row>
    <row r="109" spans="1:8" s="90" customFormat="1" ht="24" customHeight="1">
      <c r="A109" s="216" t="s">
        <v>45</v>
      </c>
      <c r="B109" s="216" t="s">
        <v>42</v>
      </c>
      <c r="C109" s="216" t="s">
        <v>43</v>
      </c>
      <c r="D109" s="216" t="s">
        <v>80</v>
      </c>
      <c r="E109" s="216" t="s">
        <v>81</v>
      </c>
      <c r="F109" s="216" t="s">
        <v>82</v>
      </c>
      <c r="G109" s="216" t="s">
        <v>146</v>
      </c>
      <c r="H109" s="216" t="s">
        <v>147</v>
      </c>
    </row>
    <row r="110" spans="1:8" s="10" customFormat="1" ht="13.15" customHeight="1">
      <c r="A110" s="126">
        <v>2110</v>
      </c>
      <c r="B110" s="127" t="s">
        <v>148</v>
      </c>
      <c r="C110" s="128">
        <f>SUM(C111:C119)</f>
        <v>11884553.08</v>
      </c>
      <c r="D110" s="128">
        <f>SUM(D111:D119)</f>
        <v>11884553.08</v>
      </c>
      <c r="E110" s="128">
        <f>SUM(E111:E119)</f>
        <v>0</v>
      </c>
      <c r="F110" s="128">
        <f>SUM(F111:F119)</f>
        <v>0</v>
      </c>
      <c r="G110" s="128">
        <f>SUM(G111:G119)</f>
        <v>0</v>
      </c>
      <c r="H110" s="127"/>
    </row>
    <row r="111" spans="1:8" s="10" customFormat="1" ht="13.15" customHeight="1">
      <c r="A111" s="126">
        <v>2111</v>
      </c>
      <c r="B111" s="127" t="s">
        <v>149</v>
      </c>
      <c r="C111" s="128">
        <v>0</v>
      </c>
      <c r="D111" s="128">
        <f>C111</f>
        <v>0</v>
      </c>
      <c r="E111" s="128">
        <v>0</v>
      </c>
      <c r="F111" s="128">
        <v>0</v>
      </c>
      <c r="G111" s="128">
        <v>0</v>
      </c>
      <c r="H111" s="127"/>
    </row>
    <row r="112" spans="1:8" s="10" customFormat="1" ht="13.15" customHeight="1">
      <c r="A112" s="126">
        <v>2112</v>
      </c>
      <c r="B112" s="127" t="s">
        <v>150</v>
      </c>
      <c r="C112" s="128">
        <v>2848170.96</v>
      </c>
      <c r="D112" s="128">
        <f t="shared" ref="D112:D119" si="1">C112</f>
        <v>2848170.96</v>
      </c>
      <c r="E112" s="128">
        <v>0</v>
      </c>
      <c r="F112" s="128">
        <v>0</v>
      </c>
      <c r="G112" s="128">
        <v>0</v>
      </c>
      <c r="H112" s="127"/>
    </row>
    <row r="113" spans="1:8" s="10" customFormat="1" ht="13.15" customHeight="1">
      <c r="A113" s="126">
        <v>2113</v>
      </c>
      <c r="B113" s="127" t="s">
        <v>151</v>
      </c>
      <c r="C113" s="128">
        <v>89451.91</v>
      </c>
      <c r="D113" s="128">
        <f t="shared" si="1"/>
        <v>89451.91</v>
      </c>
      <c r="E113" s="128">
        <v>0</v>
      </c>
      <c r="F113" s="128">
        <v>0</v>
      </c>
      <c r="G113" s="128">
        <v>0</v>
      </c>
      <c r="H113" s="127"/>
    </row>
    <row r="114" spans="1:8" s="10" customFormat="1" ht="13.15" customHeight="1">
      <c r="A114" s="126">
        <v>2114</v>
      </c>
      <c r="B114" s="127" t="s">
        <v>152</v>
      </c>
      <c r="C114" s="128">
        <v>0</v>
      </c>
      <c r="D114" s="128">
        <f t="shared" si="1"/>
        <v>0</v>
      </c>
      <c r="E114" s="128">
        <v>0</v>
      </c>
      <c r="F114" s="128">
        <v>0</v>
      </c>
      <c r="G114" s="128">
        <v>0</v>
      </c>
      <c r="H114" s="127"/>
    </row>
    <row r="115" spans="1:8" s="10" customFormat="1" ht="13.15" customHeight="1">
      <c r="A115" s="126">
        <v>2115</v>
      </c>
      <c r="B115" s="127" t="s">
        <v>153</v>
      </c>
      <c r="C115" s="128">
        <v>0</v>
      </c>
      <c r="D115" s="128">
        <f t="shared" si="1"/>
        <v>0</v>
      </c>
      <c r="E115" s="128">
        <v>0</v>
      </c>
      <c r="F115" s="128">
        <v>0</v>
      </c>
      <c r="G115" s="128">
        <v>0</v>
      </c>
      <c r="H115" s="127"/>
    </row>
    <row r="116" spans="1:8" s="10" customFormat="1" ht="13.15" customHeight="1">
      <c r="A116" s="126">
        <v>2116</v>
      </c>
      <c r="B116" s="127" t="s">
        <v>154</v>
      </c>
      <c r="C116" s="128">
        <v>0</v>
      </c>
      <c r="D116" s="128">
        <f t="shared" si="1"/>
        <v>0</v>
      </c>
      <c r="E116" s="128">
        <v>0</v>
      </c>
      <c r="F116" s="128">
        <v>0</v>
      </c>
      <c r="G116" s="128">
        <v>0</v>
      </c>
      <c r="H116" s="127"/>
    </row>
    <row r="117" spans="1:8" s="10" customFormat="1" ht="13.15" customHeight="1">
      <c r="A117" s="126">
        <v>2117</v>
      </c>
      <c r="B117" s="127" t="s">
        <v>155</v>
      </c>
      <c r="C117" s="128">
        <v>4968570.1100000003</v>
      </c>
      <c r="D117" s="128">
        <f t="shared" si="1"/>
        <v>4968570.1100000003</v>
      </c>
      <c r="E117" s="128">
        <v>0</v>
      </c>
      <c r="F117" s="128">
        <v>0</v>
      </c>
      <c r="G117" s="128">
        <v>0</v>
      </c>
      <c r="H117" s="127"/>
    </row>
    <row r="118" spans="1:8" s="10" customFormat="1" ht="13.15" customHeight="1">
      <c r="A118" s="126">
        <v>2118</v>
      </c>
      <c r="B118" s="127" t="s">
        <v>156</v>
      </c>
      <c r="C118" s="128">
        <v>0</v>
      </c>
      <c r="D118" s="128">
        <f t="shared" si="1"/>
        <v>0</v>
      </c>
      <c r="E118" s="128">
        <v>0</v>
      </c>
      <c r="F118" s="128">
        <v>0</v>
      </c>
      <c r="G118" s="128">
        <v>0</v>
      </c>
      <c r="H118" s="127"/>
    </row>
    <row r="119" spans="1:8" s="10" customFormat="1" ht="13.15" customHeight="1">
      <c r="A119" s="126">
        <v>2119</v>
      </c>
      <c r="B119" s="127" t="s">
        <v>157</v>
      </c>
      <c r="C119" s="128">
        <v>3978360.1</v>
      </c>
      <c r="D119" s="128">
        <f t="shared" si="1"/>
        <v>3978360.1</v>
      </c>
      <c r="E119" s="128">
        <v>0</v>
      </c>
      <c r="F119" s="128">
        <v>0</v>
      </c>
      <c r="G119" s="128">
        <v>0</v>
      </c>
      <c r="H119" s="127"/>
    </row>
    <row r="120" spans="1:8" s="10" customFormat="1" ht="13.15" customHeight="1">
      <c r="A120" s="126">
        <v>2120</v>
      </c>
      <c r="B120" s="127" t="s">
        <v>158</v>
      </c>
      <c r="C120" s="128">
        <f>SUM(C121:C123)</f>
        <v>0</v>
      </c>
      <c r="D120" s="128">
        <f t="shared" ref="D120:G120" si="2">SUM(D121:D123)</f>
        <v>0</v>
      </c>
      <c r="E120" s="128">
        <f t="shared" si="2"/>
        <v>0</v>
      </c>
      <c r="F120" s="128">
        <f t="shared" si="2"/>
        <v>0</v>
      </c>
      <c r="G120" s="128">
        <f t="shared" si="2"/>
        <v>0</v>
      </c>
      <c r="H120" s="127"/>
    </row>
    <row r="121" spans="1:8" s="10" customFormat="1" ht="13.15" customHeight="1">
      <c r="A121" s="126">
        <v>2121</v>
      </c>
      <c r="B121" s="127" t="s">
        <v>159</v>
      </c>
      <c r="C121" s="128">
        <v>0</v>
      </c>
      <c r="D121" s="128">
        <f>C121</f>
        <v>0</v>
      </c>
      <c r="E121" s="128">
        <v>0</v>
      </c>
      <c r="F121" s="128">
        <v>0</v>
      </c>
      <c r="G121" s="128">
        <v>0</v>
      </c>
      <c r="H121" s="127"/>
    </row>
    <row r="122" spans="1:8" s="10" customFormat="1" ht="13.15" customHeight="1">
      <c r="A122" s="126">
        <v>2122</v>
      </c>
      <c r="B122" s="127" t="s">
        <v>160</v>
      </c>
      <c r="C122" s="128">
        <v>0</v>
      </c>
      <c r="D122" s="128">
        <f t="shared" ref="D122:D123" si="3">C122</f>
        <v>0</v>
      </c>
      <c r="E122" s="128">
        <v>0</v>
      </c>
      <c r="F122" s="128">
        <v>0</v>
      </c>
      <c r="G122" s="128">
        <v>0</v>
      </c>
      <c r="H122" s="127"/>
    </row>
    <row r="123" spans="1:8" s="10" customFormat="1" ht="13.15" customHeight="1">
      <c r="A123" s="126">
        <v>2129</v>
      </c>
      <c r="B123" s="127" t="s">
        <v>161</v>
      </c>
      <c r="C123" s="128">
        <v>0</v>
      </c>
      <c r="D123" s="128">
        <f t="shared" si="3"/>
        <v>0</v>
      </c>
      <c r="E123" s="128">
        <v>0</v>
      </c>
      <c r="F123" s="128">
        <v>0</v>
      </c>
      <c r="G123" s="128">
        <v>0</v>
      </c>
      <c r="H123" s="127"/>
    </row>
    <row r="124" spans="1:8" s="10" customFormat="1" ht="13.15" customHeight="1"/>
    <row r="125" spans="1:8" s="10" customFormat="1" ht="13.15" customHeight="1">
      <c r="A125" s="129" t="s">
        <v>65</v>
      </c>
      <c r="B125" s="129"/>
      <c r="C125" s="129"/>
      <c r="D125" s="129"/>
      <c r="E125" s="129"/>
      <c r="F125" s="129"/>
      <c r="G125" s="129"/>
      <c r="H125" s="129"/>
    </row>
    <row r="126" spans="1:8" s="10" customFormat="1" ht="13.15" customHeight="1">
      <c r="A126" s="217" t="s">
        <v>45</v>
      </c>
      <c r="B126" s="217" t="s">
        <v>42</v>
      </c>
      <c r="C126" s="217" t="s">
        <v>43</v>
      </c>
      <c r="D126" s="217" t="s">
        <v>46</v>
      </c>
      <c r="E126" s="217" t="s">
        <v>84</v>
      </c>
      <c r="F126" s="217"/>
      <c r="G126" s="217"/>
      <c r="H126" s="217"/>
    </row>
    <row r="127" spans="1:8" s="10" customFormat="1" ht="13.15" customHeight="1">
      <c r="A127" s="126">
        <v>2160</v>
      </c>
      <c r="B127" s="127" t="s">
        <v>162</v>
      </c>
      <c r="C127" s="128">
        <f>SUM(C128:C133)</f>
        <v>0</v>
      </c>
      <c r="D127" s="127"/>
      <c r="E127" s="127"/>
      <c r="F127" s="127"/>
      <c r="G127" s="127"/>
      <c r="H127" s="127"/>
    </row>
    <row r="128" spans="1:8" s="10" customFormat="1" ht="13.15" customHeight="1">
      <c r="A128" s="126">
        <v>2161</v>
      </c>
      <c r="B128" s="127" t="s">
        <v>163</v>
      </c>
      <c r="C128" s="128">
        <v>0</v>
      </c>
      <c r="D128" s="127"/>
      <c r="E128" s="127"/>
      <c r="F128" s="127"/>
      <c r="G128" s="127"/>
      <c r="H128" s="127"/>
    </row>
    <row r="129" spans="1:8" s="10" customFormat="1" ht="13.15" customHeight="1">
      <c r="A129" s="126">
        <v>2162</v>
      </c>
      <c r="B129" s="127" t="s">
        <v>164</v>
      </c>
      <c r="C129" s="128">
        <v>0</v>
      </c>
      <c r="D129" s="127"/>
      <c r="E129" s="127"/>
      <c r="F129" s="127"/>
      <c r="G129" s="127"/>
      <c r="H129" s="127"/>
    </row>
    <row r="130" spans="1:8" s="10" customFormat="1" ht="13.15" customHeight="1">
      <c r="A130" s="126">
        <v>2163</v>
      </c>
      <c r="B130" s="127" t="s">
        <v>165</v>
      </c>
      <c r="C130" s="128">
        <v>0</v>
      </c>
      <c r="D130" s="127"/>
      <c r="E130" s="127"/>
      <c r="F130" s="127"/>
      <c r="G130" s="127"/>
      <c r="H130" s="127"/>
    </row>
    <row r="131" spans="1:8" s="10" customFormat="1" ht="13.15" customHeight="1">
      <c r="A131" s="126">
        <v>2164</v>
      </c>
      <c r="B131" s="127" t="s">
        <v>166</v>
      </c>
      <c r="C131" s="128">
        <v>0</v>
      </c>
      <c r="D131" s="127"/>
      <c r="E131" s="127"/>
      <c r="F131" s="127"/>
      <c r="G131" s="127"/>
      <c r="H131" s="127"/>
    </row>
    <row r="132" spans="1:8" s="10" customFormat="1" ht="13.15" customHeight="1">
      <c r="A132" s="126">
        <v>2165</v>
      </c>
      <c r="B132" s="127" t="s">
        <v>167</v>
      </c>
      <c r="C132" s="128">
        <v>0</v>
      </c>
      <c r="D132" s="127"/>
      <c r="E132" s="127"/>
      <c r="F132" s="127"/>
      <c r="G132" s="127"/>
      <c r="H132" s="127"/>
    </row>
    <row r="133" spans="1:8" s="10" customFormat="1" ht="13.15" customHeight="1">
      <c r="A133" s="126">
        <v>2166</v>
      </c>
      <c r="B133" s="127" t="s">
        <v>168</v>
      </c>
      <c r="C133" s="128">
        <v>0</v>
      </c>
      <c r="D133" s="127"/>
      <c r="E133" s="127"/>
      <c r="F133" s="127"/>
      <c r="G133" s="127"/>
      <c r="H133" s="127"/>
    </row>
    <row r="134" spans="1:8" s="10" customFormat="1" ht="13.15" customHeight="1">
      <c r="A134" s="126">
        <v>2250</v>
      </c>
      <c r="B134" s="127" t="s">
        <v>169</v>
      </c>
      <c r="C134" s="128">
        <f>SUM(C135:C140)</f>
        <v>0</v>
      </c>
      <c r="D134" s="127"/>
      <c r="E134" s="127"/>
      <c r="F134" s="127"/>
      <c r="G134" s="127"/>
      <c r="H134" s="127"/>
    </row>
    <row r="135" spans="1:8" s="10" customFormat="1" ht="13.15" customHeight="1">
      <c r="A135" s="126">
        <v>2251</v>
      </c>
      <c r="B135" s="127" t="s">
        <v>170</v>
      </c>
      <c r="C135" s="128">
        <v>0</v>
      </c>
      <c r="D135" s="127"/>
      <c r="E135" s="127"/>
      <c r="F135" s="127"/>
      <c r="G135" s="127"/>
      <c r="H135" s="127"/>
    </row>
    <row r="136" spans="1:8" s="10" customFormat="1" ht="13.15" customHeight="1">
      <c r="A136" s="126">
        <v>2252</v>
      </c>
      <c r="B136" s="127" t="s">
        <v>171</v>
      </c>
      <c r="C136" s="128">
        <v>0</v>
      </c>
      <c r="D136" s="127"/>
      <c r="E136" s="127"/>
      <c r="F136" s="127"/>
      <c r="G136" s="127"/>
      <c r="H136" s="127"/>
    </row>
    <row r="137" spans="1:8" s="10" customFormat="1" ht="13.15" customHeight="1">
      <c r="A137" s="126">
        <v>2253</v>
      </c>
      <c r="B137" s="127" t="s">
        <v>172</v>
      </c>
      <c r="C137" s="128">
        <v>0</v>
      </c>
      <c r="D137" s="127"/>
      <c r="E137" s="127"/>
      <c r="F137" s="127"/>
      <c r="G137" s="127"/>
      <c r="H137" s="127"/>
    </row>
    <row r="138" spans="1:8" s="10" customFormat="1" ht="13.15" customHeight="1">
      <c r="A138" s="126">
        <v>2254</v>
      </c>
      <c r="B138" s="127" t="s">
        <v>173</v>
      </c>
      <c r="C138" s="128">
        <v>0</v>
      </c>
      <c r="D138" s="127"/>
      <c r="E138" s="127"/>
      <c r="F138" s="127"/>
      <c r="G138" s="127"/>
      <c r="H138" s="127"/>
    </row>
    <row r="139" spans="1:8" s="10" customFormat="1" ht="13.15" customHeight="1">
      <c r="A139" s="126">
        <v>2255</v>
      </c>
      <c r="B139" s="127" t="s">
        <v>174</v>
      </c>
      <c r="C139" s="128">
        <v>0</v>
      </c>
      <c r="D139" s="127"/>
      <c r="E139" s="127"/>
      <c r="F139" s="127"/>
      <c r="G139" s="127"/>
      <c r="H139" s="127"/>
    </row>
    <row r="140" spans="1:8" s="10" customFormat="1" ht="13.15" customHeight="1">
      <c r="A140" s="126">
        <v>2256</v>
      </c>
      <c r="B140" s="127" t="s">
        <v>175</v>
      </c>
      <c r="C140" s="128">
        <v>0</v>
      </c>
      <c r="D140" s="127"/>
      <c r="E140" s="127"/>
      <c r="F140" s="127"/>
      <c r="G140" s="127"/>
      <c r="H140" s="127"/>
    </row>
    <row r="141" spans="1:8" s="10" customFormat="1" ht="13.15" customHeight="1"/>
    <row r="142" spans="1:8" s="10" customFormat="1" ht="13.15" customHeight="1">
      <c r="A142" s="129" t="s">
        <v>66</v>
      </c>
      <c r="B142" s="129"/>
      <c r="C142" s="129"/>
      <c r="D142" s="129"/>
      <c r="E142" s="129"/>
      <c r="F142" s="129"/>
      <c r="G142" s="129"/>
      <c r="H142" s="129"/>
    </row>
    <row r="143" spans="1:8" s="10" customFormat="1" ht="13.15" customHeight="1">
      <c r="A143" s="218" t="s">
        <v>45</v>
      </c>
      <c r="B143" s="218" t="s">
        <v>42</v>
      </c>
      <c r="C143" s="218" t="s">
        <v>43</v>
      </c>
      <c r="D143" s="218" t="s">
        <v>46</v>
      </c>
      <c r="E143" s="218" t="s">
        <v>84</v>
      </c>
      <c r="F143" s="218"/>
      <c r="G143" s="218"/>
      <c r="H143" s="218"/>
    </row>
    <row r="144" spans="1:8" s="135" customFormat="1" ht="13.15" customHeight="1">
      <c r="A144" s="131">
        <v>2150</v>
      </c>
      <c r="B144" s="132" t="s">
        <v>515</v>
      </c>
      <c r="C144" s="133">
        <v>0</v>
      </c>
      <c r="D144" s="132"/>
      <c r="E144" s="132"/>
      <c r="F144" s="134"/>
      <c r="G144" s="134"/>
      <c r="H144" s="134"/>
    </row>
    <row r="145" spans="1:8" s="135" customFormat="1" ht="13.15" customHeight="1">
      <c r="A145" s="131">
        <v>2151</v>
      </c>
      <c r="B145" s="132" t="s">
        <v>516</v>
      </c>
      <c r="C145" s="133">
        <v>0</v>
      </c>
      <c r="D145" s="132"/>
      <c r="E145" s="132"/>
      <c r="F145" s="134"/>
      <c r="G145" s="134"/>
      <c r="H145" s="134"/>
    </row>
    <row r="146" spans="1:8" s="135" customFormat="1" ht="13.15" customHeight="1">
      <c r="A146" s="131">
        <v>2152</v>
      </c>
      <c r="B146" s="132" t="s">
        <v>517</v>
      </c>
      <c r="C146" s="133">
        <v>0</v>
      </c>
      <c r="D146" s="132"/>
      <c r="E146" s="132"/>
      <c r="F146" s="134"/>
      <c r="G146" s="134"/>
      <c r="H146" s="134"/>
    </row>
    <row r="147" spans="1:8" s="135" customFormat="1" ht="13.15" customHeight="1">
      <c r="A147" s="131">
        <v>2159</v>
      </c>
      <c r="B147" s="132" t="s">
        <v>176</v>
      </c>
      <c r="C147" s="133">
        <v>0</v>
      </c>
      <c r="D147" s="132"/>
      <c r="E147" s="132"/>
      <c r="F147" s="134"/>
      <c r="G147" s="134"/>
      <c r="H147" s="134"/>
    </row>
    <row r="148" spans="1:8" s="135" customFormat="1" ht="13.15" customHeight="1">
      <c r="A148" s="131">
        <v>2240</v>
      </c>
      <c r="B148" s="132" t="s">
        <v>178</v>
      </c>
      <c r="C148" s="133">
        <v>0</v>
      </c>
      <c r="D148" s="132"/>
      <c r="E148" s="132"/>
      <c r="F148" s="134"/>
      <c r="G148" s="134"/>
      <c r="H148" s="134"/>
    </row>
    <row r="149" spans="1:8" s="135" customFormat="1" ht="13.15" customHeight="1">
      <c r="A149" s="131">
        <v>2241</v>
      </c>
      <c r="B149" s="132" t="s">
        <v>179</v>
      </c>
      <c r="C149" s="133">
        <v>0</v>
      </c>
      <c r="D149" s="132"/>
      <c r="E149" s="132"/>
      <c r="F149" s="134"/>
      <c r="G149" s="134"/>
      <c r="H149" s="134"/>
    </row>
    <row r="150" spans="1:8" s="135" customFormat="1" ht="13.15" customHeight="1">
      <c r="A150" s="131">
        <v>2242</v>
      </c>
      <c r="B150" s="132" t="s">
        <v>180</v>
      </c>
      <c r="C150" s="133">
        <v>0</v>
      </c>
      <c r="D150" s="132"/>
      <c r="E150" s="132"/>
      <c r="F150" s="134"/>
      <c r="G150" s="134"/>
      <c r="H150" s="134"/>
    </row>
    <row r="151" spans="1:8" s="135" customFormat="1" ht="13.15" customHeight="1">
      <c r="A151" s="131">
        <v>2249</v>
      </c>
      <c r="B151" s="132" t="s">
        <v>181</v>
      </c>
      <c r="C151" s="133">
        <v>0</v>
      </c>
      <c r="D151" s="132"/>
      <c r="E151" s="132"/>
      <c r="F151" s="134"/>
      <c r="G151" s="134"/>
      <c r="H151" s="134"/>
    </row>
    <row r="152" spans="1:8" s="135" customFormat="1" ht="13.15" customHeight="1">
      <c r="A152" s="136"/>
      <c r="B152" s="137"/>
      <c r="C152" s="138"/>
      <c r="D152" s="137"/>
      <c r="E152" s="137"/>
    </row>
    <row r="153" spans="1:8" s="135" customFormat="1" ht="13.15" customHeight="1">
      <c r="A153" s="139" t="s">
        <v>518</v>
      </c>
      <c r="B153" s="139"/>
      <c r="C153" s="139"/>
      <c r="D153" s="139"/>
      <c r="E153" s="139"/>
    </row>
    <row r="154" spans="1:8" s="135" customFormat="1" ht="13.15" customHeight="1">
      <c r="A154" s="219" t="s">
        <v>45</v>
      </c>
      <c r="B154" s="219" t="s">
        <v>42</v>
      </c>
      <c r="C154" s="219" t="s">
        <v>43</v>
      </c>
      <c r="D154" s="220" t="s">
        <v>46</v>
      </c>
      <c r="E154" s="220" t="s">
        <v>84</v>
      </c>
      <c r="F154" s="221"/>
      <c r="G154" s="221"/>
      <c r="H154" s="221"/>
    </row>
    <row r="155" spans="1:8" s="135" customFormat="1" ht="13.15" customHeight="1">
      <c r="A155" s="131">
        <v>2170</v>
      </c>
      <c r="B155" s="132" t="s">
        <v>519</v>
      </c>
      <c r="C155" s="133">
        <v>0</v>
      </c>
      <c r="D155" s="132"/>
      <c r="E155" s="132"/>
    </row>
    <row r="156" spans="1:8" s="135" customFormat="1" ht="13.15" customHeight="1">
      <c r="A156" s="131">
        <v>2171</v>
      </c>
      <c r="B156" s="132" t="s">
        <v>520</v>
      </c>
      <c r="C156" s="133">
        <v>0</v>
      </c>
      <c r="D156" s="132"/>
      <c r="E156" s="132"/>
    </row>
    <row r="157" spans="1:8" s="135" customFormat="1" ht="13.15" customHeight="1">
      <c r="A157" s="131">
        <v>2172</v>
      </c>
      <c r="B157" s="132" t="s">
        <v>521</v>
      </c>
      <c r="C157" s="133">
        <v>0</v>
      </c>
      <c r="D157" s="132"/>
      <c r="E157" s="132"/>
    </row>
    <row r="158" spans="1:8" s="135" customFormat="1" ht="13.15" customHeight="1">
      <c r="A158" s="131">
        <v>2179</v>
      </c>
      <c r="B158" s="132" t="s">
        <v>522</v>
      </c>
      <c r="C158" s="133">
        <v>0</v>
      </c>
      <c r="D158" s="132"/>
      <c r="E158" s="132"/>
    </row>
    <row r="159" spans="1:8" s="135" customFormat="1" ht="13.15" customHeight="1">
      <c r="A159" s="131">
        <v>2260</v>
      </c>
      <c r="B159" s="132" t="s">
        <v>523</v>
      </c>
      <c r="C159" s="133">
        <v>0</v>
      </c>
      <c r="D159" s="132"/>
      <c r="E159" s="132"/>
    </row>
    <row r="160" spans="1:8" s="135" customFormat="1" ht="13.15" customHeight="1">
      <c r="A160" s="131">
        <v>2261</v>
      </c>
      <c r="B160" s="132" t="s">
        <v>524</v>
      </c>
      <c r="C160" s="133">
        <v>0</v>
      </c>
      <c r="D160" s="132"/>
      <c r="E160" s="132"/>
    </row>
    <row r="161" spans="1:6" s="135" customFormat="1" ht="13.15" customHeight="1">
      <c r="A161" s="131">
        <v>2262</v>
      </c>
      <c r="B161" s="132" t="s">
        <v>525</v>
      </c>
      <c r="C161" s="133">
        <v>0</v>
      </c>
      <c r="D161" s="132"/>
      <c r="E161" s="132"/>
    </row>
    <row r="162" spans="1:6" s="135" customFormat="1" ht="13.15" customHeight="1">
      <c r="A162" s="131">
        <v>2263</v>
      </c>
      <c r="B162" s="132" t="s">
        <v>526</v>
      </c>
      <c r="C162" s="133">
        <v>0</v>
      </c>
      <c r="D162" s="132"/>
      <c r="E162" s="132"/>
    </row>
    <row r="163" spans="1:6" s="135" customFormat="1" ht="13.15" customHeight="1">
      <c r="A163" s="131">
        <v>2269</v>
      </c>
      <c r="B163" s="132" t="s">
        <v>527</v>
      </c>
      <c r="C163" s="133">
        <v>0</v>
      </c>
      <c r="D163" s="132"/>
      <c r="E163" s="132"/>
    </row>
    <row r="164" spans="1:6" customFormat="1" ht="9.75" customHeight="1">
      <c r="A164" s="119"/>
      <c r="B164" s="119"/>
      <c r="C164" s="119"/>
      <c r="D164" s="119"/>
      <c r="E164" s="119"/>
    </row>
    <row r="165" spans="1:6" customFormat="1" ht="9.75" customHeight="1">
      <c r="A165" s="121" t="s">
        <v>528</v>
      </c>
      <c r="B165" s="121"/>
      <c r="C165" s="121"/>
      <c r="D165" s="121"/>
      <c r="E165" s="121"/>
    </row>
    <row r="166" spans="1:6" customFormat="1" ht="9.75" customHeight="1">
      <c r="A166" s="222" t="s">
        <v>45</v>
      </c>
      <c r="B166" s="222" t="s">
        <v>42</v>
      </c>
      <c r="C166" s="222" t="s">
        <v>43</v>
      </c>
      <c r="D166" s="223" t="s">
        <v>46</v>
      </c>
      <c r="E166" s="223" t="s">
        <v>84</v>
      </c>
      <c r="F166" s="224"/>
    </row>
    <row r="167" spans="1:6" customFormat="1" ht="13.15" customHeight="1">
      <c r="A167" s="123">
        <v>2190</v>
      </c>
      <c r="B167" s="124" t="s">
        <v>529</v>
      </c>
      <c r="C167" s="125">
        <v>0</v>
      </c>
      <c r="D167" s="124"/>
      <c r="E167" s="124"/>
    </row>
    <row r="168" spans="1:6" customFormat="1" ht="13.15" customHeight="1">
      <c r="A168" s="123">
        <v>2191</v>
      </c>
      <c r="B168" s="124" t="s">
        <v>530</v>
      </c>
      <c r="C168" s="125">
        <v>0</v>
      </c>
      <c r="D168" s="124"/>
      <c r="E168" s="124"/>
    </row>
    <row r="169" spans="1:6" customFormat="1" ht="13.15" customHeight="1">
      <c r="A169" s="123">
        <v>2192</v>
      </c>
      <c r="B169" s="124" t="s">
        <v>531</v>
      </c>
      <c r="C169" s="125">
        <v>0</v>
      </c>
      <c r="D169" s="124"/>
      <c r="E169" s="124"/>
    </row>
    <row r="170" spans="1:6" customFormat="1" ht="13.15" customHeight="1">
      <c r="A170" s="123">
        <v>2199</v>
      </c>
      <c r="B170" s="124" t="s">
        <v>177</v>
      </c>
      <c r="C170" s="125">
        <v>0</v>
      </c>
      <c r="D170" s="124"/>
      <c r="E170" s="124"/>
    </row>
    <row r="171" spans="1:6" customFormat="1" ht="9.75" customHeight="1">
      <c r="A171" s="118"/>
      <c r="B171" s="119"/>
      <c r="C171" s="120"/>
      <c r="D171" s="119"/>
      <c r="E171" s="119"/>
    </row>
    <row r="172" spans="1:6" customFormat="1" ht="9.75" customHeight="1">
      <c r="A172" s="119"/>
      <c r="B172" s="119"/>
      <c r="C172" s="119"/>
      <c r="D172" s="119"/>
      <c r="E172" s="119"/>
    </row>
    <row r="173" spans="1:6">
      <c r="B173" s="13" t="s">
        <v>479</v>
      </c>
    </row>
    <row r="178" spans="1:4" ht="15">
      <c r="A178" s="85"/>
      <c r="B178" s="86"/>
      <c r="C178" s="85"/>
      <c r="D178"/>
    </row>
    <row r="179" spans="1:4" ht="15">
      <c r="A179" s="85"/>
      <c r="B179" s="86"/>
      <c r="C179" s="85"/>
      <c r="D179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A3:F3"/>
    <mergeCell ref="A4:F4"/>
    <mergeCell ref="G2:H2"/>
    <mergeCell ref="G1:H1"/>
    <mergeCell ref="G3:H3"/>
  </mergeCells>
  <pageMargins left="0.39370078740157483" right="0.23622047244094491" top="0.51181102362204722" bottom="0.6692913385826772" header="0.31496062992125984" footer="0.31496062992125984"/>
  <pageSetup orientation="landscape" r:id="rId1"/>
  <headerFooter>
    <oddFooter>&amp;R&amp;9Página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6"/>
  <sheetViews>
    <sheetView showGridLines="0" topLeftCell="A82" workbookViewId="0">
      <selection activeCell="D3" sqref="D3"/>
    </sheetView>
  </sheetViews>
  <sheetFormatPr baseColWidth="10" defaultColWidth="9.140625" defaultRowHeight="11.25"/>
  <cols>
    <col min="1" max="1" width="10" style="16" customWidth="1"/>
    <col min="2" max="2" width="63.42578125" style="16" bestFit="1" customWidth="1"/>
    <col min="3" max="3" width="15.28515625" style="16" bestFit="1" customWidth="1"/>
    <col min="4" max="4" width="16.42578125" style="16" bestFit="1" customWidth="1"/>
    <col min="5" max="5" width="15.140625" style="16" customWidth="1"/>
    <col min="6" max="16384" width="9.140625" style="16"/>
  </cols>
  <sheetData>
    <row r="1" spans="1:5" s="20" customFormat="1" ht="18.95" customHeight="1">
      <c r="A1" s="197" t="s">
        <v>509</v>
      </c>
      <c r="B1" s="197"/>
      <c r="C1" s="197"/>
      <c r="D1" s="91" t="s">
        <v>461</v>
      </c>
      <c r="E1" s="92">
        <v>2024</v>
      </c>
    </row>
    <row r="2" spans="1:5" s="20" customFormat="1" ht="18.95" customHeight="1">
      <c r="A2" s="197" t="s">
        <v>468</v>
      </c>
      <c r="B2" s="197"/>
      <c r="C2" s="197"/>
      <c r="D2" s="91" t="s">
        <v>462</v>
      </c>
      <c r="E2" s="92" t="s">
        <v>464</v>
      </c>
    </row>
    <row r="3" spans="1:5" s="20" customFormat="1" ht="18.95" customHeight="1">
      <c r="A3" s="197" t="s">
        <v>534</v>
      </c>
      <c r="B3" s="197"/>
      <c r="C3" s="197"/>
      <c r="D3" s="91" t="s">
        <v>463</v>
      </c>
      <c r="E3" s="92">
        <v>1</v>
      </c>
    </row>
    <row r="4" spans="1:5" s="20" customFormat="1" ht="18.95" customHeight="1">
      <c r="A4" s="195" t="s">
        <v>478</v>
      </c>
      <c r="B4" s="196"/>
      <c r="C4" s="196"/>
      <c r="D4" s="91"/>
      <c r="E4" s="92"/>
    </row>
    <row r="5" spans="1:5">
      <c r="A5" s="17" t="s">
        <v>74</v>
      </c>
      <c r="B5" s="18"/>
      <c r="C5" s="18"/>
      <c r="D5" s="18"/>
      <c r="E5" s="18"/>
    </row>
    <row r="7" spans="1:5">
      <c r="A7" s="18" t="s">
        <v>69</v>
      </c>
      <c r="B7" s="18"/>
      <c r="C7" s="18"/>
      <c r="D7" s="18"/>
      <c r="E7" s="18"/>
    </row>
    <row r="8" spans="1:5">
      <c r="A8" s="19" t="s">
        <v>45</v>
      </c>
      <c r="B8" s="19" t="s">
        <v>503</v>
      </c>
      <c r="C8" s="63">
        <v>2024</v>
      </c>
      <c r="D8" s="63">
        <v>2023</v>
      </c>
      <c r="E8" s="19"/>
    </row>
    <row r="9" spans="1:5" s="20" customFormat="1" ht="12.6" customHeight="1">
      <c r="A9" s="100">
        <v>1111</v>
      </c>
      <c r="B9" s="101" t="s">
        <v>360</v>
      </c>
      <c r="C9" s="102">
        <v>4059499.24</v>
      </c>
      <c r="D9" s="102">
        <v>3525869.72</v>
      </c>
      <c r="E9" s="101"/>
    </row>
    <row r="10" spans="1:5" s="20" customFormat="1" ht="12.6" customHeight="1">
      <c r="A10" s="100">
        <v>1112</v>
      </c>
      <c r="B10" s="101" t="s">
        <v>361</v>
      </c>
      <c r="C10" s="102">
        <v>9696641.5899999999</v>
      </c>
      <c r="D10" s="102">
        <v>17104176.77</v>
      </c>
      <c r="E10" s="101"/>
    </row>
    <row r="11" spans="1:5" s="20" customFormat="1" ht="12.6" customHeight="1">
      <c r="A11" s="100">
        <v>1113</v>
      </c>
      <c r="B11" s="101" t="s">
        <v>362</v>
      </c>
      <c r="C11" s="102">
        <v>0</v>
      </c>
      <c r="D11" s="102">
        <v>0</v>
      </c>
      <c r="E11" s="101"/>
    </row>
    <row r="12" spans="1:5" s="20" customFormat="1" ht="12.6" customHeight="1">
      <c r="A12" s="100">
        <v>1114</v>
      </c>
      <c r="B12" s="101" t="s">
        <v>75</v>
      </c>
      <c r="C12" s="102">
        <v>258542055.37</v>
      </c>
      <c r="D12" s="102">
        <v>238977427.47999999</v>
      </c>
      <c r="E12" s="101"/>
    </row>
    <row r="13" spans="1:5" s="20" customFormat="1" ht="12.6" customHeight="1">
      <c r="A13" s="100">
        <v>1115</v>
      </c>
      <c r="B13" s="101" t="s">
        <v>76</v>
      </c>
      <c r="C13" s="102">
        <v>0</v>
      </c>
      <c r="D13" s="102">
        <v>0</v>
      </c>
      <c r="E13" s="101"/>
    </row>
    <row r="14" spans="1:5" s="20" customFormat="1" ht="12.6" customHeight="1">
      <c r="A14" s="100">
        <v>1116</v>
      </c>
      <c r="B14" s="101" t="s">
        <v>363</v>
      </c>
      <c r="C14" s="102">
        <v>0</v>
      </c>
      <c r="D14" s="102">
        <v>0</v>
      </c>
      <c r="E14" s="101"/>
    </row>
    <row r="15" spans="1:5" s="20" customFormat="1" ht="12.6" customHeight="1">
      <c r="A15" s="100">
        <v>1119</v>
      </c>
      <c r="B15" s="101" t="s">
        <v>364</v>
      </c>
      <c r="C15" s="102">
        <v>0</v>
      </c>
      <c r="D15" s="102">
        <v>0</v>
      </c>
      <c r="E15" s="101"/>
    </row>
    <row r="16" spans="1:5" s="20" customFormat="1" ht="12.6" customHeight="1">
      <c r="A16" s="142">
        <v>1110</v>
      </c>
      <c r="B16" s="143" t="s">
        <v>481</v>
      </c>
      <c r="C16" s="144">
        <f>SUM(C9:C15)</f>
        <v>272298196.19999999</v>
      </c>
      <c r="D16" s="144">
        <f>SUM(D9:D15)</f>
        <v>259607473.97</v>
      </c>
      <c r="E16" s="101"/>
    </row>
    <row r="19" spans="1:4" s="20" customFormat="1" ht="12.6" customHeight="1">
      <c r="A19" s="139" t="s">
        <v>532</v>
      </c>
      <c r="B19" s="140"/>
      <c r="C19" s="140"/>
      <c r="D19" s="140"/>
    </row>
    <row r="20" spans="1:4" s="20" customFormat="1" ht="12.6" customHeight="1">
      <c r="A20" s="141" t="s">
        <v>45</v>
      </c>
      <c r="B20" s="141" t="s">
        <v>503</v>
      </c>
      <c r="C20" s="66" t="s">
        <v>502</v>
      </c>
      <c r="D20" s="66" t="s">
        <v>70</v>
      </c>
    </row>
    <row r="21" spans="1:4" s="20" customFormat="1" ht="12.6" customHeight="1">
      <c r="A21" s="142">
        <v>1230</v>
      </c>
      <c r="B21" s="143" t="s">
        <v>107</v>
      </c>
      <c r="C21" s="144">
        <f>SUM(C22:C28)</f>
        <v>11879110.309999999</v>
      </c>
      <c r="D21" s="144">
        <f>SUM(D22:D28)</f>
        <v>11879110.309999999</v>
      </c>
    </row>
    <row r="22" spans="1:4" s="20" customFormat="1" ht="12.6" customHeight="1">
      <c r="A22" s="100">
        <v>1231</v>
      </c>
      <c r="B22" s="101" t="s">
        <v>108</v>
      </c>
      <c r="C22" s="102">
        <v>0</v>
      </c>
      <c r="D22" s="102">
        <v>0</v>
      </c>
    </row>
    <row r="23" spans="1:4" s="20" customFormat="1" ht="12.6" customHeight="1">
      <c r="A23" s="100">
        <v>1232</v>
      </c>
      <c r="B23" s="101" t="s">
        <v>109</v>
      </c>
      <c r="C23" s="102">
        <v>0</v>
      </c>
      <c r="D23" s="102">
        <v>0</v>
      </c>
    </row>
    <row r="24" spans="1:4" s="20" customFormat="1" ht="12.6" customHeight="1">
      <c r="A24" s="100">
        <v>1233</v>
      </c>
      <c r="B24" s="101" t="s">
        <v>110</v>
      </c>
      <c r="C24" s="102">
        <v>0</v>
      </c>
      <c r="D24" s="102">
        <v>0</v>
      </c>
    </row>
    <row r="25" spans="1:4" s="20" customFormat="1" ht="12.6" customHeight="1">
      <c r="A25" s="100">
        <v>1234</v>
      </c>
      <c r="B25" s="101" t="s">
        <v>111</v>
      </c>
      <c r="C25" s="102">
        <v>0</v>
      </c>
      <c r="D25" s="102">
        <v>0</v>
      </c>
    </row>
    <row r="26" spans="1:4" s="20" customFormat="1" ht="12.6" customHeight="1">
      <c r="A26" s="100">
        <v>1235</v>
      </c>
      <c r="B26" s="101" t="s">
        <v>112</v>
      </c>
      <c r="C26" s="102">
        <v>11108233.289999999</v>
      </c>
      <c r="D26" s="102">
        <v>11108233.289999999</v>
      </c>
    </row>
    <row r="27" spans="1:4" s="20" customFormat="1" ht="12.6" customHeight="1">
      <c r="A27" s="100">
        <v>1236</v>
      </c>
      <c r="B27" s="101" t="s">
        <v>113</v>
      </c>
      <c r="C27" s="102">
        <v>770877.02</v>
      </c>
      <c r="D27" s="102">
        <v>770877.02</v>
      </c>
    </row>
    <row r="28" spans="1:4" s="20" customFormat="1" ht="12.6" customHeight="1">
      <c r="A28" s="100">
        <v>1239</v>
      </c>
      <c r="B28" s="101" t="s">
        <v>114</v>
      </c>
      <c r="C28" s="102">
        <v>0</v>
      </c>
      <c r="D28" s="102">
        <v>0</v>
      </c>
    </row>
    <row r="29" spans="1:4" s="20" customFormat="1" ht="12.6" customHeight="1">
      <c r="A29" s="142">
        <v>1240</v>
      </c>
      <c r="B29" s="143" t="s">
        <v>115</v>
      </c>
      <c r="C29" s="144">
        <f>SUM(C30:C37)</f>
        <v>18035593.960000001</v>
      </c>
      <c r="D29" s="144">
        <f>SUM(D30:D37)</f>
        <v>18035593.960000001</v>
      </c>
    </row>
    <row r="30" spans="1:4" s="20" customFormat="1" ht="12.6" customHeight="1">
      <c r="A30" s="100">
        <v>1241</v>
      </c>
      <c r="B30" s="101" t="s">
        <v>116</v>
      </c>
      <c r="C30" s="102">
        <v>0</v>
      </c>
      <c r="D30" s="102">
        <v>0</v>
      </c>
    </row>
    <row r="31" spans="1:4" s="20" customFormat="1" ht="12.6" customHeight="1">
      <c r="A31" s="100">
        <v>1242</v>
      </c>
      <c r="B31" s="101" t="s">
        <v>117</v>
      </c>
      <c r="C31" s="102">
        <v>0</v>
      </c>
      <c r="D31" s="102">
        <v>0</v>
      </c>
    </row>
    <row r="32" spans="1:4" s="20" customFormat="1" ht="12.6" customHeight="1">
      <c r="A32" s="100">
        <v>1243</v>
      </c>
      <c r="B32" s="101" t="s">
        <v>118</v>
      </c>
      <c r="C32" s="102">
        <v>0</v>
      </c>
      <c r="D32" s="102">
        <v>0</v>
      </c>
    </row>
    <row r="33" spans="1:5" s="20" customFormat="1" ht="12.6" customHeight="1">
      <c r="A33" s="100">
        <v>1244</v>
      </c>
      <c r="B33" s="101" t="s">
        <v>119</v>
      </c>
      <c r="C33" s="102">
        <v>17852768.93</v>
      </c>
      <c r="D33" s="102">
        <v>17852768.93</v>
      </c>
    </row>
    <row r="34" spans="1:5" s="20" customFormat="1" ht="12.6" customHeight="1">
      <c r="A34" s="100">
        <v>1245</v>
      </c>
      <c r="B34" s="101" t="s">
        <v>120</v>
      </c>
      <c r="C34" s="102">
        <v>0</v>
      </c>
      <c r="D34" s="102">
        <v>0</v>
      </c>
    </row>
    <row r="35" spans="1:5" s="20" customFormat="1" ht="12.6" customHeight="1">
      <c r="A35" s="100">
        <v>1246</v>
      </c>
      <c r="B35" s="101" t="s">
        <v>121</v>
      </c>
      <c r="C35" s="102">
        <v>182825.03</v>
      </c>
      <c r="D35" s="102">
        <v>182825.03</v>
      </c>
    </row>
    <row r="36" spans="1:5" s="20" customFormat="1" ht="12.6" customHeight="1">
      <c r="A36" s="100">
        <v>1247</v>
      </c>
      <c r="B36" s="101" t="s">
        <v>122</v>
      </c>
      <c r="C36" s="102">
        <v>0</v>
      </c>
      <c r="D36" s="102">
        <v>0</v>
      </c>
    </row>
    <row r="37" spans="1:5" s="20" customFormat="1" ht="12.6" customHeight="1">
      <c r="A37" s="100">
        <v>1248</v>
      </c>
      <c r="B37" s="101" t="s">
        <v>123</v>
      </c>
      <c r="C37" s="102">
        <v>0</v>
      </c>
      <c r="D37" s="102">
        <v>0</v>
      </c>
    </row>
    <row r="38" spans="1:5" s="103" customFormat="1" ht="12.6" customHeight="1">
      <c r="A38" s="142">
        <v>1250</v>
      </c>
      <c r="B38" s="143" t="s">
        <v>125</v>
      </c>
      <c r="C38" s="144">
        <f>+SUM(C39:C43)</f>
        <v>18250</v>
      </c>
      <c r="D38" s="144">
        <f>+SUM(D39:D43)</f>
        <v>18250</v>
      </c>
    </row>
    <row r="39" spans="1:5" s="20" customFormat="1" ht="12.6" customHeight="1">
      <c r="A39" s="100">
        <v>1251</v>
      </c>
      <c r="B39" s="101" t="s">
        <v>126</v>
      </c>
      <c r="C39" s="102">
        <v>0</v>
      </c>
      <c r="D39" s="102">
        <v>0</v>
      </c>
    </row>
    <row r="40" spans="1:5" s="20" customFormat="1" ht="12.6" customHeight="1">
      <c r="A40" s="100">
        <v>1252</v>
      </c>
      <c r="B40" s="101" t="s">
        <v>127</v>
      </c>
      <c r="C40" s="102">
        <v>0</v>
      </c>
      <c r="D40" s="102">
        <v>0</v>
      </c>
    </row>
    <row r="41" spans="1:5" s="20" customFormat="1" ht="12.6" customHeight="1">
      <c r="A41" s="100">
        <v>1253</v>
      </c>
      <c r="B41" s="101" t="s">
        <v>128</v>
      </c>
      <c r="C41" s="102">
        <v>0</v>
      </c>
      <c r="D41" s="102">
        <v>0</v>
      </c>
    </row>
    <row r="42" spans="1:5" s="20" customFormat="1" ht="12.6" customHeight="1">
      <c r="A42" s="100">
        <v>1254</v>
      </c>
      <c r="B42" s="101" t="s">
        <v>129</v>
      </c>
      <c r="C42" s="102">
        <v>18250</v>
      </c>
      <c r="D42" s="102">
        <v>18250</v>
      </c>
    </row>
    <row r="43" spans="1:5" s="20" customFormat="1" ht="12.6" customHeight="1">
      <c r="A43" s="100">
        <v>1259</v>
      </c>
      <c r="B43" s="101" t="s">
        <v>130</v>
      </c>
      <c r="C43" s="102"/>
      <c r="D43" s="102"/>
    </row>
    <row r="44" spans="1:5" s="20" customFormat="1" ht="12.6" customHeight="1">
      <c r="A44" s="101"/>
      <c r="B44" s="145" t="s">
        <v>482</v>
      </c>
      <c r="C44" s="144">
        <f>C21+C29+C38</f>
        <v>29932954.27</v>
      </c>
      <c r="D44" s="144">
        <f>D21+D29+D38</f>
        <v>29932954.27</v>
      </c>
    </row>
    <row r="45" spans="1:5" s="20" customFormat="1" ht="12.6" customHeight="1"/>
    <row r="46" spans="1:5" s="20" customFormat="1" ht="12.6" customHeight="1">
      <c r="A46" s="140" t="s">
        <v>72</v>
      </c>
      <c r="B46" s="140"/>
      <c r="C46" s="140"/>
      <c r="D46" s="140"/>
      <c r="E46" s="140"/>
    </row>
    <row r="47" spans="1:5" s="20" customFormat="1" ht="12.6" customHeight="1">
      <c r="A47" s="141" t="s">
        <v>45</v>
      </c>
      <c r="B47" s="141" t="s">
        <v>503</v>
      </c>
      <c r="C47" s="66">
        <v>2024</v>
      </c>
      <c r="D47" s="66">
        <v>2023</v>
      </c>
      <c r="E47" s="141"/>
    </row>
    <row r="48" spans="1:5" s="20" customFormat="1" ht="12.6" customHeight="1">
      <c r="A48" s="142">
        <v>3210</v>
      </c>
      <c r="B48" s="143" t="s">
        <v>483</v>
      </c>
      <c r="C48" s="144">
        <v>37801319.219999999</v>
      </c>
      <c r="D48" s="144">
        <v>89250382.189999998</v>
      </c>
      <c r="E48" s="101"/>
    </row>
    <row r="49" spans="1:5" s="20" customFormat="1" ht="12.6" customHeight="1">
      <c r="A49" s="100"/>
      <c r="B49" s="145" t="s">
        <v>472</v>
      </c>
      <c r="C49" s="144">
        <f>C50+C62+C90+C93</f>
        <v>2741417.95</v>
      </c>
      <c r="D49" s="144">
        <f>D50+D62+D90+D93</f>
        <v>32556588.260000002</v>
      </c>
      <c r="E49" s="101"/>
    </row>
    <row r="50" spans="1:5" s="20" customFormat="1" ht="12.6" customHeight="1">
      <c r="A50" s="142">
        <v>5400</v>
      </c>
      <c r="B50" s="143" t="s">
        <v>302</v>
      </c>
      <c r="C50" s="144">
        <f>C51+C53+C55+C57+C59</f>
        <v>0</v>
      </c>
      <c r="D50" s="144">
        <f>D51+D53+D55+D57+D59</f>
        <v>0</v>
      </c>
      <c r="E50" s="101"/>
    </row>
    <row r="51" spans="1:5" s="20" customFormat="1" ht="12.6" customHeight="1">
      <c r="A51" s="100">
        <v>5410</v>
      </c>
      <c r="B51" s="101" t="s">
        <v>473</v>
      </c>
      <c r="C51" s="102">
        <f>C52</f>
        <v>0</v>
      </c>
      <c r="D51" s="102">
        <f>D52</f>
        <v>0</v>
      </c>
      <c r="E51" s="101"/>
    </row>
    <row r="52" spans="1:5" s="20" customFormat="1" ht="12.6" customHeight="1">
      <c r="A52" s="100">
        <v>5411</v>
      </c>
      <c r="B52" s="101" t="s">
        <v>304</v>
      </c>
      <c r="C52" s="102">
        <v>0</v>
      </c>
      <c r="D52" s="102">
        <v>0</v>
      </c>
      <c r="E52" s="101"/>
    </row>
    <row r="53" spans="1:5" s="20" customFormat="1" ht="12.6" customHeight="1">
      <c r="A53" s="100">
        <v>5420</v>
      </c>
      <c r="B53" s="101" t="s">
        <v>474</v>
      </c>
      <c r="C53" s="102">
        <f>C54</f>
        <v>0</v>
      </c>
      <c r="D53" s="102">
        <f>D54</f>
        <v>0</v>
      </c>
      <c r="E53" s="101"/>
    </row>
    <row r="54" spans="1:5" s="20" customFormat="1" ht="12.6" customHeight="1">
      <c r="A54" s="100">
        <v>5421</v>
      </c>
      <c r="B54" s="101" t="s">
        <v>307</v>
      </c>
      <c r="C54" s="102">
        <v>0</v>
      </c>
      <c r="D54" s="102">
        <v>0</v>
      </c>
      <c r="E54" s="101"/>
    </row>
    <row r="55" spans="1:5" s="20" customFormat="1" ht="12.6" customHeight="1">
      <c r="A55" s="100">
        <v>5430</v>
      </c>
      <c r="B55" s="101" t="s">
        <v>475</v>
      </c>
      <c r="C55" s="102">
        <f>C56</f>
        <v>0</v>
      </c>
      <c r="D55" s="102">
        <f>D56</f>
        <v>0</v>
      </c>
      <c r="E55" s="101"/>
    </row>
    <row r="56" spans="1:5" s="20" customFormat="1" ht="12.6" customHeight="1">
      <c r="A56" s="100">
        <v>5431</v>
      </c>
      <c r="B56" s="101" t="s">
        <v>310</v>
      </c>
      <c r="C56" s="102">
        <v>0</v>
      </c>
      <c r="D56" s="102">
        <v>0</v>
      </c>
      <c r="E56" s="101"/>
    </row>
    <row r="57" spans="1:5" s="20" customFormat="1" ht="12.6" customHeight="1">
      <c r="A57" s="100">
        <v>5440</v>
      </c>
      <c r="B57" s="101" t="s">
        <v>476</v>
      </c>
      <c r="C57" s="102">
        <f>C58</f>
        <v>0</v>
      </c>
      <c r="D57" s="102">
        <f>D58</f>
        <v>0</v>
      </c>
      <c r="E57" s="101"/>
    </row>
    <row r="58" spans="1:5" s="20" customFormat="1" ht="12.6" customHeight="1">
      <c r="A58" s="100">
        <v>5441</v>
      </c>
      <c r="B58" s="101" t="s">
        <v>476</v>
      </c>
      <c r="C58" s="102">
        <v>0</v>
      </c>
      <c r="D58" s="102">
        <v>0</v>
      </c>
      <c r="E58" s="101"/>
    </row>
    <row r="59" spans="1:5" s="20" customFormat="1" ht="12.6" customHeight="1">
      <c r="A59" s="100">
        <v>5450</v>
      </c>
      <c r="B59" s="101" t="s">
        <v>477</v>
      </c>
      <c r="C59" s="102">
        <f>SUM(C60:C61)</f>
        <v>0</v>
      </c>
      <c r="D59" s="102">
        <f>SUM(D60:D61)</f>
        <v>0</v>
      </c>
      <c r="E59" s="101"/>
    </row>
    <row r="60" spans="1:5" s="20" customFormat="1" ht="12.6" customHeight="1">
      <c r="A60" s="100">
        <v>5451</v>
      </c>
      <c r="B60" s="101" t="s">
        <v>314</v>
      </c>
      <c r="C60" s="102">
        <v>0</v>
      </c>
      <c r="D60" s="102">
        <v>0</v>
      </c>
      <c r="E60" s="101"/>
    </row>
    <row r="61" spans="1:5" s="20" customFormat="1" ht="12.6" customHeight="1">
      <c r="A61" s="100">
        <v>5452</v>
      </c>
      <c r="B61" s="101" t="s">
        <v>315</v>
      </c>
      <c r="C61" s="102">
        <v>0</v>
      </c>
      <c r="D61" s="102">
        <v>0</v>
      </c>
      <c r="E61" s="101"/>
    </row>
    <row r="62" spans="1:5" s="20" customFormat="1" ht="12.6" customHeight="1">
      <c r="A62" s="142">
        <v>5500</v>
      </c>
      <c r="B62" s="143" t="s">
        <v>316</v>
      </c>
      <c r="C62" s="144">
        <f>C63+C72+C75+C81</f>
        <v>21.22</v>
      </c>
      <c r="D62" s="144">
        <f>D63+D72+D75+D81</f>
        <v>26963016.07</v>
      </c>
      <c r="E62" s="101"/>
    </row>
    <row r="63" spans="1:5" s="20" customFormat="1" ht="12.6" customHeight="1">
      <c r="A63" s="100">
        <v>5510</v>
      </c>
      <c r="B63" s="101" t="s">
        <v>317</v>
      </c>
      <c r="C63" s="102">
        <f>SUM(C64:C71)</f>
        <v>0</v>
      </c>
      <c r="D63" s="102">
        <f>SUM(D64:D71)</f>
        <v>26963003.050000001</v>
      </c>
      <c r="E63" s="101"/>
    </row>
    <row r="64" spans="1:5" s="20" customFormat="1" ht="12.6" customHeight="1">
      <c r="A64" s="100">
        <v>5511</v>
      </c>
      <c r="B64" s="101" t="s">
        <v>318</v>
      </c>
      <c r="C64" s="102">
        <v>0</v>
      </c>
      <c r="D64" s="102">
        <v>0</v>
      </c>
      <c r="E64" s="101"/>
    </row>
    <row r="65" spans="1:5" s="20" customFormat="1" ht="12.6" customHeight="1">
      <c r="A65" s="100">
        <v>5512</v>
      </c>
      <c r="B65" s="101" t="s">
        <v>319</v>
      </c>
      <c r="C65" s="102">
        <v>0</v>
      </c>
      <c r="D65" s="102">
        <v>0</v>
      </c>
      <c r="E65" s="101"/>
    </row>
    <row r="66" spans="1:5" s="20" customFormat="1" ht="12.6" customHeight="1">
      <c r="A66" s="100">
        <v>5513</v>
      </c>
      <c r="B66" s="101" t="s">
        <v>320</v>
      </c>
      <c r="C66" s="102">
        <v>0</v>
      </c>
      <c r="D66" s="102">
        <v>19830695.32</v>
      </c>
      <c r="E66" s="101"/>
    </row>
    <row r="67" spans="1:5" s="20" customFormat="1" ht="12.6" customHeight="1">
      <c r="A67" s="100">
        <v>5514</v>
      </c>
      <c r="B67" s="101" t="s">
        <v>321</v>
      </c>
      <c r="C67" s="102">
        <v>0</v>
      </c>
      <c r="D67" s="102">
        <v>0</v>
      </c>
      <c r="E67" s="101"/>
    </row>
    <row r="68" spans="1:5" s="20" customFormat="1" ht="12.6" customHeight="1">
      <c r="A68" s="100">
        <v>5515</v>
      </c>
      <c r="B68" s="101" t="s">
        <v>322</v>
      </c>
      <c r="C68" s="102">
        <v>0</v>
      </c>
      <c r="D68" s="102">
        <v>6926817.5899999999</v>
      </c>
      <c r="E68" s="101"/>
    </row>
    <row r="69" spans="1:5" s="20" customFormat="1" ht="12.6" customHeight="1">
      <c r="A69" s="100">
        <v>5516</v>
      </c>
      <c r="B69" s="101" t="s">
        <v>323</v>
      </c>
      <c r="C69" s="102">
        <v>0</v>
      </c>
      <c r="D69" s="102">
        <v>0</v>
      </c>
      <c r="E69" s="101"/>
    </row>
    <row r="70" spans="1:5" s="20" customFormat="1" ht="12.6" customHeight="1">
      <c r="A70" s="100">
        <v>5517</v>
      </c>
      <c r="B70" s="101" t="s">
        <v>324</v>
      </c>
      <c r="C70" s="102">
        <v>0</v>
      </c>
      <c r="D70" s="102">
        <v>205490.14</v>
      </c>
      <c r="E70" s="101"/>
    </row>
    <row r="71" spans="1:5" s="20" customFormat="1" ht="12.6" customHeight="1">
      <c r="A71" s="100">
        <v>5518</v>
      </c>
      <c r="B71" s="101" t="s">
        <v>38</v>
      </c>
      <c r="C71" s="102">
        <v>0</v>
      </c>
      <c r="D71" s="102">
        <v>0</v>
      </c>
      <c r="E71" s="101"/>
    </row>
    <row r="72" spans="1:5" s="20" customFormat="1" ht="12.6" customHeight="1">
      <c r="A72" s="100">
        <v>5520</v>
      </c>
      <c r="B72" s="101" t="s">
        <v>37</v>
      </c>
      <c r="C72" s="102">
        <f>SUM(C73:C74)</f>
        <v>0</v>
      </c>
      <c r="D72" s="102">
        <f>SUM(D73:D74)</f>
        <v>0</v>
      </c>
      <c r="E72" s="101"/>
    </row>
    <row r="73" spans="1:5" s="20" customFormat="1" ht="12.6" customHeight="1">
      <c r="A73" s="100">
        <v>5521</v>
      </c>
      <c r="B73" s="101" t="s">
        <v>325</v>
      </c>
      <c r="C73" s="102">
        <v>0</v>
      </c>
      <c r="D73" s="102">
        <v>0</v>
      </c>
      <c r="E73" s="101"/>
    </row>
    <row r="74" spans="1:5" s="20" customFormat="1" ht="12.6" customHeight="1">
      <c r="A74" s="100">
        <v>5522</v>
      </c>
      <c r="B74" s="101" t="s">
        <v>326</v>
      </c>
      <c r="C74" s="102">
        <v>0</v>
      </c>
      <c r="D74" s="102">
        <v>0</v>
      </c>
      <c r="E74" s="101"/>
    </row>
    <row r="75" spans="1:5" s="20" customFormat="1" ht="12.6" customHeight="1">
      <c r="A75" s="100">
        <v>5530</v>
      </c>
      <c r="B75" s="101" t="s">
        <v>327</v>
      </c>
      <c r="C75" s="102">
        <f>SUM(C76:C80)</f>
        <v>0</v>
      </c>
      <c r="D75" s="102">
        <f>SUM(D76:D80)</f>
        <v>0</v>
      </c>
      <c r="E75" s="101"/>
    </row>
    <row r="76" spans="1:5" s="20" customFormat="1" ht="12.6" customHeight="1">
      <c r="A76" s="100">
        <v>5531</v>
      </c>
      <c r="B76" s="101" t="s">
        <v>328</v>
      </c>
      <c r="C76" s="102">
        <v>0</v>
      </c>
      <c r="D76" s="102">
        <v>0</v>
      </c>
      <c r="E76" s="101"/>
    </row>
    <row r="77" spans="1:5" s="20" customFormat="1" ht="12.6" customHeight="1">
      <c r="A77" s="100">
        <v>5532</v>
      </c>
      <c r="B77" s="101" t="s">
        <v>329</v>
      </c>
      <c r="C77" s="102">
        <v>0</v>
      </c>
      <c r="D77" s="102">
        <v>0</v>
      </c>
      <c r="E77" s="101"/>
    </row>
    <row r="78" spans="1:5" s="20" customFormat="1" ht="12.6" customHeight="1">
      <c r="A78" s="100">
        <v>5533</v>
      </c>
      <c r="B78" s="101" t="s">
        <v>330</v>
      </c>
      <c r="C78" s="102">
        <v>0</v>
      </c>
      <c r="D78" s="102">
        <v>0</v>
      </c>
      <c r="E78" s="101"/>
    </row>
    <row r="79" spans="1:5" s="20" customFormat="1" ht="12.6" customHeight="1">
      <c r="A79" s="100">
        <v>5534</v>
      </c>
      <c r="B79" s="101" t="s">
        <v>331</v>
      </c>
      <c r="C79" s="102">
        <v>0</v>
      </c>
      <c r="D79" s="102">
        <v>0</v>
      </c>
      <c r="E79" s="101"/>
    </row>
    <row r="80" spans="1:5" s="20" customFormat="1" ht="12.6" customHeight="1">
      <c r="A80" s="100">
        <v>5535</v>
      </c>
      <c r="B80" s="101" t="s">
        <v>332</v>
      </c>
      <c r="C80" s="102">
        <v>0</v>
      </c>
      <c r="D80" s="102">
        <v>0</v>
      </c>
      <c r="E80" s="101"/>
    </row>
    <row r="81" spans="1:5" s="20" customFormat="1" ht="12.6" customHeight="1">
      <c r="A81" s="100">
        <v>5590</v>
      </c>
      <c r="B81" s="101" t="s">
        <v>333</v>
      </c>
      <c r="C81" s="102">
        <f>SUM(C82:C89)</f>
        <v>21.22</v>
      </c>
      <c r="D81" s="102">
        <f>SUM(D82:D89)</f>
        <v>13.02</v>
      </c>
      <c r="E81" s="101"/>
    </row>
    <row r="82" spans="1:5" s="20" customFormat="1" ht="12.6" customHeight="1">
      <c r="A82" s="100">
        <v>5591</v>
      </c>
      <c r="B82" s="101" t="s">
        <v>334</v>
      </c>
      <c r="C82" s="102">
        <v>0</v>
      </c>
      <c r="D82" s="102">
        <v>0</v>
      </c>
      <c r="E82" s="101"/>
    </row>
    <row r="83" spans="1:5" s="20" customFormat="1" ht="12.6" customHeight="1">
      <c r="A83" s="100">
        <v>5592</v>
      </c>
      <c r="B83" s="101" t="s">
        <v>335</v>
      </c>
      <c r="C83" s="102">
        <v>0</v>
      </c>
      <c r="D83" s="102">
        <v>0</v>
      </c>
      <c r="E83" s="101"/>
    </row>
    <row r="84" spans="1:5" s="20" customFormat="1" ht="12.6" customHeight="1">
      <c r="A84" s="100">
        <v>5593</v>
      </c>
      <c r="B84" s="101" t="s">
        <v>336</v>
      </c>
      <c r="C84" s="102">
        <v>0</v>
      </c>
      <c r="D84" s="102">
        <v>0</v>
      </c>
      <c r="E84" s="101"/>
    </row>
    <row r="85" spans="1:5" s="20" customFormat="1" ht="12.6" customHeight="1">
      <c r="A85" s="100">
        <v>5594</v>
      </c>
      <c r="B85" s="101" t="s">
        <v>337</v>
      </c>
      <c r="C85" s="102">
        <v>0</v>
      </c>
      <c r="D85" s="102">
        <v>0</v>
      </c>
      <c r="E85" s="101"/>
    </row>
    <row r="86" spans="1:5" s="20" customFormat="1" ht="12.6" customHeight="1">
      <c r="A86" s="100">
        <v>5595</v>
      </c>
      <c r="B86" s="101" t="s">
        <v>338</v>
      </c>
      <c r="C86" s="102">
        <v>0</v>
      </c>
      <c r="D86" s="102">
        <v>0</v>
      </c>
      <c r="E86" s="101"/>
    </row>
    <row r="87" spans="1:5" s="20" customFormat="1" ht="12.6" customHeight="1">
      <c r="A87" s="100">
        <v>5596</v>
      </c>
      <c r="B87" s="101" t="s">
        <v>233</v>
      </c>
      <c r="C87" s="102">
        <v>0</v>
      </c>
      <c r="D87" s="102">
        <v>0</v>
      </c>
      <c r="E87" s="101"/>
    </row>
    <row r="88" spans="1:5" s="20" customFormat="1" ht="12.6" customHeight="1">
      <c r="A88" s="100">
        <v>5597</v>
      </c>
      <c r="B88" s="101" t="s">
        <v>339</v>
      </c>
      <c r="C88" s="102">
        <v>0</v>
      </c>
      <c r="D88" s="102">
        <v>0</v>
      </c>
      <c r="E88" s="101"/>
    </row>
    <row r="89" spans="1:5" s="20" customFormat="1" ht="12.6" customHeight="1">
      <c r="A89" s="100">
        <v>5599</v>
      </c>
      <c r="B89" s="101" t="s">
        <v>340</v>
      </c>
      <c r="C89" s="102">
        <v>21.22</v>
      </c>
      <c r="D89" s="102">
        <v>13.02</v>
      </c>
      <c r="E89" s="101"/>
    </row>
    <row r="90" spans="1:5" s="20" customFormat="1" ht="12.6" customHeight="1">
      <c r="A90" s="142">
        <v>5600</v>
      </c>
      <c r="B90" s="143" t="s">
        <v>36</v>
      </c>
      <c r="C90" s="144">
        <f>C91</f>
        <v>0</v>
      </c>
      <c r="D90" s="144">
        <f>D91</f>
        <v>159133.39000000001</v>
      </c>
      <c r="E90" s="101"/>
    </row>
    <row r="91" spans="1:5" s="20" customFormat="1" ht="12.6" customHeight="1">
      <c r="A91" s="100">
        <v>5610</v>
      </c>
      <c r="B91" s="101" t="s">
        <v>341</v>
      </c>
      <c r="C91" s="102">
        <f>C92</f>
        <v>0</v>
      </c>
      <c r="D91" s="102">
        <f>D92</f>
        <v>159133.39000000001</v>
      </c>
      <c r="E91" s="101"/>
    </row>
    <row r="92" spans="1:5" s="20" customFormat="1" ht="12.6" customHeight="1">
      <c r="A92" s="100">
        <v>5611</v>
      </c>
      <c r="B92" s="101" t="s">
        <v>342</v>
      </c>
      <c r="C92" s="102">
        <v>0</v>
      </c>
      <c r="D92" s="102">
        <v>159133.39000000001</v>
      </c>
      <c r="E92" s="101"/>
    </row>
    <row r="93" spans="1:5" s="20" customFormat="1" ht="12.6" customHeight="1">
      <c r="A93" s="142">
        <v>2110</v>
      </c>
      <c r="B93" s="146" t="s">
        <v>484</v>
      </c>
      <c r="C93" s="144">
        <f>SUM(C94:C98)</f>
        <v>2741396.73</v>
      </c>
      <c r="D93" s="144">
        <f>SUM(D94:D98)</f>
        <v>5434438.7999999998</v>
      </c>
      <c r="E93" s="101"/>
    </row>
    <row r="94" spans="1:5" s="20" customFormat="1" ht="12.6" customHeight="1">
      <c r="A94" s="100">
        <v>2111</v>
      </c>
      <c r="B94" s="101" t="s">
        <v>485</v>
      </c>
      <c r="C94" s="102">
        <v>0</v>
      </c>
      <c r="D94" s="102">
        <v>3074754.8</v>
      </c>
      <c r="E94" s="101"/>
    </row>
    <row r="95" spans="1:5" s="20" customFormat="1" ht="12.6" customHeight="1">
      <c r="A95" s="100">
        <v>2112</v>
      </c>
      <c r="B95" s="101" t="s">
        <v>486</v>
      </c>
      <c r="C95" s="102">
        <v>671571.73</v>
      </c>
      <c r="D95" s="102">
        <v>0</v>
      </c>
      <c r="E95" s="101"/>
    </row>
    <row r="96" spans="1:5" s="20" customFormat="1" ht="12.6" customHeight="1">
      <c r="A96" s="100">
        <v>2112</v>
      </c>
      <c r="B96" s="101" t="s">
        <v>487</v>
      </c>
      <c r="C96" s="102">
        <v>2069825</v>
      </c>
      <c r="D96" s="102">
        <v>2359684</v>
      </c>
      <c r="E96" s="101"/>
    </row>
    <row r="97" spans="1:5" s="20" customFormat="1" ht="12.6" customHeight="1">
      <c r="A97" s="147">
        <v>2115</v>
      </c>
      <c r="B97" s="148" t="s">
        <v>488</v>
      </c>
      <c r="C97" s="149">
        <v>0</v>
      </c>
      <c r="D97" s="102">
        <v>0</v>
      </c>
      <c r="E97" s="101"/>
    </row>
    <row r="98" spans="1:5" s="20" customFormat="1" ht="12.6" customHeight="1">
      <c r="A98" s="150">
        <v>2114</v>
      </c>
      <c r="B98" s="151" t="s">
        <v>489</v>
      </c>
      <c r="C98" s="152">
        <v>0</v>
      </c>
      <c r="D98" s="153">
        <v>0</v>
      </c>
      <c r="E98" s="101"/>
    </row>
    <row r="99" spans="1:5" s="20" customFormat="1" ht="12.6" customHeight="1">
      <c r="A99" s="154">
        <v>5120</v>
      </c>
      <c r="B99" s="155" t="s">
        <v>102</v>
      </c>
      <c r="C99" s="152">
        <f>+C100</f>
        <v>0</v>
      </c>
      <c r="D99" s="153">
        <f>+D100</f>
        <v>0</v>
      </c>
      <c r="E99" s="101"/>
    </row>
    <row r="100" spans="1:5" s="20" customFormat="1" ht="12.6" customHeight="1">
      <c r="A100" s="156">
        <v>5120</v>
      </c>
      <c r="B100" s="157" t="s">
        <v>102</v>
      </c>
      <c r="C100" s="158">
        <v>0</v>
      </c>
      <c r="D100" s="153">
        <v>0</v>
      </c>
      <c r="E100" s="101"/>
    </row>
    <row r="101" spans="1:5" s="20" customFormat="1" ht="12.6" customHeight="1">
      <c r="A101" s="150"/>
      <c r="B101" s="159" t="s">
        <v>490</v>
      </c>
      <c r="C101" s="160">
        <f>+C102+C124+C134</f>
        <v>969859.7</v>
      </c>
      <c r="D101" s="161">
        <f>+D102+D124</f>
        <v>1771251.2</v>
      </c>
      <c r="E101" s="101"/>
    </row>
    <row r="102" spans="1:5" s="20" customFormat="1" ht="12.6" customHeight="1">
      <c r="A102" s="162">
        <v>4300</v>
      </c>
      <c r="B102" s="163" t="s">
        <v>504</v>
      </c>
      <c r="C102" s="164">
        <f>+C123</f>
        <v>92581.88</v>
      </c>
      <c r="D102" s="165">
        <f>+D123</f>
        <v>0</v>
      </c>
      <c r="E102" s="148"/>
    </row>
    <row r="103" spans="1:5" s="135" customFormat="1" ht="12.6" customHeight="1">
      <c r="A103" s="154">
        <v>4310</v>
      </c>
      <c r="B103" s="166" t="s">
        <v>220</v>
      </c>
      <c r="C103" s="167">
        <f>+C104+C105</f>
        <v>0</v>
      </c>
      <c r="D103" s="168">
        <v>0</v>
      </c>
      <c r="E103" s="169"/>
    </row>
    <row r="104" spans="1:5" s="135" customFormat="1" ht="12.6" customHeight="1">
      <c r="A104" s="156">
        <v>4311</v>
      </c>
      <c r="B104" s="170" t="s">
        <v>387</v>
      </c>
      <c r="C104" s="171">
        <v>0</v>
      </c>
      <c r="D104" s="172">
        <v>0</v>
      </c>
      <c r="E104" s="169"/>
    </row>
    <row r="105" spans="1:5" s="135" customFormat="1" ht="12.6" customHeight="1">
      <c r="A105" s="156">
        <v>4319</v>
      </c>
      <c r="B105" s="170" t="s">
        <v>221</v>
      </c>
      <c r="C105" s="171">
        <v>0</v>
      </c>
      <c r="D105" s="172">
        <v>0</v>
      </c>
      <c r="E105" s="169"/>
    </row>
    <row r="106" spans="1:5" s="135" customFormat="1" ht="12.6" customHeight="1">
      <c r="A106" s="154">
        <v>4320</v>
      </c>
      <c r="B106" s="166" t="s">
        <v>222</v>
      </c>
      <c r="C106" s="167">
        <f>+SUM(C107:C111)</f>
        <v>0</v>
      </c>
      <c r="D106" s="168">
        <v>0</v>
      </c>
      <c r="E106" s="169"/>
    </row>
    <row r="107" spans="1:5" s="135" customFormat="1" ht="12.6" customHeight="1">
      <c r="A107" s="156">
        <v>4321</v>
      </c>
      <c r="B107" s="170" t="s">
        <v>223</v>
      </c>
      <c r="C107" s="171">
        <v>0</v>
      </c>
      <c r="D107" s="172">
        <v>0</v>
      </c>
      <c r="E107" s="169"/>
    </row>
    <row r="108" spans="1:5" s="135" customFormat="1" ht="12.6" customHeight="1">
      <c r="A108" s="156">
        <v>4322</v>
      </c>
      <c r="B108" s="170" t="s">
        <v>224</v>
      </c>
      <c r="C108" s="171">
        <v>0</v>
      </c>
      <c r="D108" s="172">
        <v>0</v>
      </c>
      <c r="E108" s="169"/>
    </row>
    <row r="109" spans="1:5" s="135" customFormat="1" ht="12.6" customHeight="1">
      <c r="A109" s="156">
        <v>4323</v>
      </c>
      <c r="B109" s="170" t="s">
        <v>225</v>
      </c>
      <c r="C109" s="171">
        <v>0</v>
      </c>
      <c r="D109" s="172">
        <v>0</v>
      </c>
      <c r="E109" s="169"/>
    </row>
    <row r="110" spans="1:5" s="135" customFormat="1" ht="12.6" customHeight="1">
      <c r="A110" s="156">
        <v>4324</v>
      </c>
      <c r="B110" s="170" t="s">
        <v>226</v>
      </c>
      <c r="C110" s="171">
        <v>0</v>
      </c>
      <c r="D110" s="172">
        <v>0</v>
      </c>
      <c r="E110" s="169"/>
    </row>
    <row r="111" spans="1:5" s="135" customFormat="1" ht="12.6" customHeight="1">
      <c r="A111" s="156">
        <v>4325</v>
      </c>
      <c r="B111" s="170" t="s">
        <v>227</v>
      </c>
      <c r="C111" s="171">
        <v>0</v>
      </c>
      <c r="D111" s="172">
        <v>0</v>
      </c>
      <c r="E111" s="169"/>
    </row>
    <row r="112" spans="1:5" s="135" customFormat="1" ht="12.6" customHeight="1">
      <c r="A112" s="154">
        <v>4330</v>
      </c>
      <c r="B112" s="166" t="s">
        <v>228</v>
      </c>
      <c r="C112" s="167">
        <f>+C113</f>
        <v>0</v>
      </c>
      <c r="D112" s="168">
        <v>0</v>
      </c>
      <c r="E112" s="169"/>
    </row>
    <row r="113" spans="1:5" s="135" customFormat="1" ht="12.6" customHeight="1">
      <c r="A113" s="156">
        <v>4331</v>
      </c>
      <c r="B113" s="170" t="s">
        <v>228</v>
      </c>
      <c r="C113" s="171">
        <v>0</v>
      </c>
      <c r="D113" s="172">
        <v>0</v>
      </c>
      <c r="E113" s="169"/>
    </row>
    <row r="114" spans="1:5" s="135" customFormat="1" ht="12.6" customHeight="1">
      <c r="A114" s="154">
        <v>4340</v>
      </c>
      <c r="B114" s="166" t="s">
        <v>229</v>
      </c>
      <c r="C114" s="167">
        <f>+C115</f>
        <v>0</v>
      </c>
      <c r="D114" s="168">
        <v>0</v>
      </c>
      <c r="E114" s="169"/>
    </row>
    <row r="115" spans="1:5" s="135" customFormat="1" ht="12.6" customHeight="1">
      <c r="A115" s="156">
        <v>4341</v>
      </c>
      <c r="B115" s="170" t="s">
        <v>229</v>
      </c>
      <c r="C115" s="171">
        <v>0</v>
      </c>
      <c r="D115" s="172">
        <v>0</v>
      </c>
      <c r="E115" s="169"/>
    </row>
    <row r="116" spans="1:5" s="135" customFormat="1" ht="12.6" customHeight="1">
      <c r="A116" s="154">
        <v>4390</v>
      </c>
      <c r="B116" s="166" t="s">
        <v>230</v>
      </c>
      <c r="C116" s="167">
        <f>+SUM(C117:C123)</f>
        <v>92581.88</v>
      </c>
      <c r="D116" s="168">
        <v>0</v>
      </c>
      <c r="E116" s="169"/>
    </row>
    <row r="117" spans="1:5" s="135" customFormat="1" ht="12.6" customHeight="1">
      <c r="A117" s="156">
        <v>4392</v>
      </c>
      <c r="B117" s="170" t="s">
        <v>231</v>
      </c>
      <c r="C117" s="171">
        <v>0</v>
      </c>
      <c r="D117" s="172">
        <v>0</v>
      </c>
      <c r="E117" s="169"/>
    </row>
    <row r="118" spans="1:5" s="135" customFormat="1" ht="12.6" customHeight="1">
      <c r="A118" s="156">
        <v>4393</v>
      </c>
      <c r="B118" s="170" t="s">
        <v>388</v>
      </c>
      <c r="C118" s="171">
        <v>0</v>
      </c>
      <c r="D118" s="172">
        <v>0</v>
      </c>
      <c r="E118" s="169"/>
    </row>
    <row r="119" spans="1:5" s="135" customFormat="1" ht="12.6" customHeight="1">
      <c r="A119" s="156">
        <v>4394</v>
      </c>
      <c r="B119" s="170" t="s">
        <v>232</v>
      </c>
      <c r="C119" s="171">
        <v>0</v>
      </c>
      <c r="D119" s="172">
        <v>0</v>
      </c>
      <c r="E119" s="169"/>
    </row>
    <row r="120" spans="1:5" s="135" customFormat="1" ht="12.6" customHeight="1">
      <c r="A120" s="156">
        <v>4395</v>
      </c>
      <c r="B120" s="170" t="s">
        <v>233</v>
      </c>
      <c r="C120" s="171">
        <v>0</v>
      </c>
      <c r="D120" s="172">
        <v>0</v>
      </c>
      <c r="E120" s="169"/>
    </row>
    <row r="121" spans="1:5" s="135" customFormat="1" ht="12.6" customHeight="1">
      <c r="A121" s="156">
        <v>4396</v>
      </c>
      <c r="B121" s="170" t="s">
        <v>234</v>
      </c>
      <c r="C121" s="171">
        <v>0</v>
      </c>
      <c r="D121" s="172">
        <v>0</v>
      </c>
      <c r="E121" s="169"/>
    </row>
    <row r="122" spans="1:5" s="135" customFormat="1" ht="12.6" customHeight="1">
      <c r="A122" s="156">
        <v>4397</v>
      </c>
      <c r="B122" s="170" t="s">
        <v>389</v>
      </c>
      <c r="C122" s="171">
        <v>0</v>
      </c>
      <c r="D122" s="172">
        <v>0</v>
      </c>
      <c r="E122" s="169"/>
    </row>
    <row r="123" spans="1:5" s="20" customFormat="1" ht="12.6" customHeight="1">
      <c r="A123" s="173">
        <v>4399</v>
      </c>
      <c r="B123" s="174" t="s">
        <v>230</v>
      </c>
      <c r="C123" s="158">
        <v>92581.88</v>
      </c>
      <c r="D123" s="175">
        <v>0</v>
      </c>
      <c r="E123" s="176"/>
    </row>
    <row r="124" spans="1:5" s="20" customFormat="1" ht="12.6" customHeight="1">
      <c r="A124" s="177">
        <v>1120</v>
      </c>
      <c r="B124" s="178" t="s">
        <v>491</v>
      </c>
      <c r="C124" s="160">
        <f>SUM(C125:C133)</f>
        <v>877277.82</v>
      </c>
      <c r="D124" s="161">
        <f>SUM(D125:D133)</f>
        <v>1771251.2</v>
      </c>
      <c r="E124" s="101"/>
    </row>
    <row r="125" spans="1:5" s="20" customFormat="1" ht="12.6" customHeight="1">
      <c r="A125" s="150">
        <v>1124</v>
      </c>
      <c r="B125" s="179" t="s">
        <v>492</v>
      </c>
      <c r="C125" s="180">
        <v>0</v>
      </c>
      <c r="D125" s="153">
        <v>0</v>
      </c>
      <c r="E125" s="101"/>
    </row>
    <row r="126" spans="1:5" s="20" customFormat="1" ht="12.6" customHeight="1">
      <c r="A126" s="181">
        <v>1124</v>
      </c>
      <c r="B126" s="182" t="s">
        <v>493</v>
      </c>
      <c r="C126" s="183">
        <v>0</v>
      </c>
      <c r="D126" s="102">
        <v>0</v>
      </c>
      <c r="E126" s="101"/>
    </row>
    <row r="127" spans="1:5" s="20" customFormat="1" ht="12.6" customHeight="1">
      <c r="A127" s="100">
        <v>1124</v>
      </c>
      <c r="B127" s="184" t="s">
        <v>494</v>
      </c>
      <c r="C127" s="185">
        <v>0</v>
      </c>
      <c r="D127" s="102">
        <v>0</v>
      </c>
      <c r="E127" s="101"/>
    </row>
    <row r="128" spans="1:5" s="20" customFormat="1" ht="12.6" customHeight="1">
      <c r="A128" s="100">
        <v>1124</v>
      </c>
      <c r="B128" s="184" t="s">
        <v>495</v>
      </c>
      <c r="C128" s="185">
        <v>0</v>
      </c>
      <c r="D128" s="102">
        <v>0</v>
      </c>
      <c r="E128" s="101"/>
    </row>
    <row r="129" spans="1:5" s="20" customFormat="1" ht="12.6" customHeight="1">
      <c r="A129" s="100">
        <v>1124</v>
      </c>
      <c r="B129" s="184" t="s">
        <v>496</v>
      </c>
      <c r="C129" s="102">
        <v>0</v>
      </c>
      <c r="D129" s="102">
        <v>0</v>
      </c>
      <c r="E129" s="101"/>
    </row>
    <row r="130" spans="1:5" s="20" customFormat="1" ht="12.6" customHeight="1">
      <c r="A130" s="100">
        <v>1124</v>
      </c>
      <c r="B130" s="184" t="s">
        <v>497</v>
      </c>
      <c r="C130" s="102">
        <v>0</v>
      </c>
      <c r="D130" s="102">
        <v>0</v>
      </c>
      <c r="E130" s="101"/>
    </row>
    <row r="131" spans="1:5" s="20" customFormat="1" ht="12.6" customHeight="1">
      <c r="A131" s="100">
        <v>1122</v>
      </c>
      <c r="B131" s="184" t="s">
        <v>498</v>
      </c>
      <c r="C131" s="102">
        <v>877277.82</v>
      </c>
      <c r="D131" s="102">
        <v>1771251.2</v>
      </c>
      <c r="E131" s="101"/>
    </row>
    <row r="132" spans="1:5" s="20" customFormat="1" ht="12.6" customHeight="1">
      <c r="A132" s="100">
        <v>1122</v>
      </c>
      <c r="B132" s="184" t="s">
        <v>499</v>
      </c>
      <c r="C132" s="185">
        <v>0</v>
      </c>
      <c r="D132" s="102">
        <v>0</v>
      </c>
      <c r="E132" s="101"/>
    </row>
    <row r="133" spans="1:5" s="20" customFormat="1" ht="12.6" customHeight="1">
      <c r="A133" s="100">
        <v>1122</v>
      </c>
      <c r="B133" s="186" t="s">
        <v>500</v>
      </c>
      <c r="C133" s="149">
        <v>0</v>
      </c>
      <c r="D133" s="149">
        <v>0</v>
      </c>
      <c r="E133" s="148"/>
    </row>
    <row r="134" spans="1:5" s="135" customFormat="1" ht="12.6" customHeight="1">
      <c r="A134" s="187">
        <v>5120</v>
      </c>
      <c r="B134" s="155" t="s">
        <v>102</v>
      </c>
      <c r="C134" s="167">
        <f>+C135</f>
        <v>0</v>
      </c>
      <c r="D134" s="167">
        <v>0</v>
      </c>
      <c r="E134" s="169"/>
    </row>
    <row r="135" spans="1:5" s="135" customFormat="1" ht="12.6" customHeight="1">
      <c r="A135" s="136">
        <v>5120</v>
      </c>
      <c r="B135" s="157" t="s">
        <v>102</v>
      </c>
      <c r="C135" s="171">
        <v>0</v>
      </c>
      <c r="D135" s="171">
        <v>0</v>
      </c>
      <c r="E135" s="169"/>
    </row>
    <row r="136" spans="1:5" s="20" customFormat="1" ht="12.6" customHeight="1">
      <c r="A136" s="188"/>
      <c r="B136" s="189" t="s">
        <v>501</v>
      </c>
      <c r="C136" s="160">
        <f>C48+C49-C101</f>
        <v>39572877.469999999</v>
      </c>
      <c r="D136" s="160">
        <f>D48+D49-D101</f>
        <v>120035719.25</v>
      </c>
      <c r="E136" s="151"/>
    </row>
    <row r="139" spans="1:5">
      <c r="A139" s="16" t="s">
        <v>479</v>
      </c>
    </row>
    <row r="145" spans="1:4">
      <c r="A145" s="85"/>
      <c r="B145" s="86"/>
      <c r="C145" s="85"/>
      <c r="D145" s="13"/>
    </row>
    <row r="146" spans="1:4">
      <c r="A146" s="85"/>
      <c r="B146" s="86"/>
      <c r="C146" s="85"/>
      <c r="D146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20 C8 D60:D61 D51:D58 C47" xr:uid="{00000000-0002-0000-0700-000000000000}"/>
    <dataValidation allowBlank="1" showInputMessage="1" showErrorMessage="1" prompt="Saldo al 31 de diciembre del año anterior que se presenta" sqref="D8 D47" xr:uid="{00000000-0002-0000-0700-000001000000}"/>
    <dataValidation allowBlank="1" showInputMessage="1" showErrorMessage="1" prompt="Importe del trimestre anterior" sqref="D59 D50 C49:D49 C50:C61" xr:uid="{00000000-0002-0000-0700-000002000000}"/>
  </dataValidations>
  <pageMargins left="0.6692913385826772" right="0.47244094488188981" top="0.59055118110236227" bottom="0.74803149606299213" header="0.31496062992125984" footer="0.31496062992125984"/>
  <pageSetup orientation="landscape" r:id="rId1"/>
  <headerFooter>
    <oddFooter>&amp;R&amp;9Página 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showGridLines="0" workbookViewId="0">
      <selection activeCell="G9" sqref="G9"/>
    </sheetView>
  </sheetViews>
  <sheetFormatPr baseColWidth="10" defaultColWidth="9.140625" defaultRowHeight="11.25"/>
  <cols>
    <col min="1" max="1" width="10" style="16" customWidth="1"/>
    <col min="2" max="2" width="48.140625" style="16" customWidth="1"/>
    <col min="3" max="3" width="22.85546875" style="16" customWidth="1"/>
    <col min="4" max="5" width="16.7109375" style="16" customWidth="1"/>
    <col min="6" max="16384" width="9.140625" style="16"/>
  </cols>
  <sheetData>
    <row r="1" spans="1:5" ht="18.95" customHeight="1">
      <c r="A1" s="197" t="s">
        <v>512</v>
      </c>
      <c r="B1" s="197"/>
      <c r="C1" s="197"/>
      <c r="D1" s="91" t="s">
        <v>461</v>
      </c>
      <c r="E1" s="92">
        <v>2024</v>
      </c>
    </row>
    <row r="2" spans="1:5" ht="18.95" customHeight="1">
      <c r="A2" s="197" t="s">
        <v>467</v>
      </c>
      <c r="B2" s="197"/>
      <c r="C2" s="197"/>
      <c r="D2" s="91" t="s">
        <v>462</v>
      </c>
      <c r="E2" s="92" t="s">
        <v>464</v>
      </c>
    </row>
    <row r="3" spans="1:5" ht="18.95" customHeight="1">
      <c r="A3" s="197" t="s">
        <v>534</v>
      </c>
      <c r="B3" s="197"/>
      <c r="C3" s="197"/>
      <c r="D3" s="91" t="s">
        <v>463</v>
      </c>
      <c r="E3" s="92">
        <v>1</v>
      </c>
    </row>
    <row r="4" spans="1:5" ht="18.95" customHeight="1">
      <c r="A4" s="195" t="s">
        <v>478</v>
      </c>
      <c r="B4" s="196"/>
      <c r="C4" s="196"/>
      <c r="D4" s="91"/>
      <c r="E4" s="92"/>
    </row>
    <row r="5" spans="1:5">
      <c r="A5" s="17" t="s">
        <v>74</v>
      </c>
      <c r="B5" s="18"/>
      <c r="C5" s="18"/>
      <c r="D5" s="18"/>
      <c r="E5" s="18"/>
    </row>
    <row r="7" spans="1:5">
      <c r="A7" s="18" t="s">
        <v>67</v>
      </c>
      <c r="B7" s="18"/>
      <c r="C7" s="18"/>
      <c r="D7" s="18"/>
      <c r="E7" s="18"/>
    </row>
    <row r="8" spans="1:5">
      <c r="A8" s="19" t="s">
        <v>45</v>
      </c>
      <c r="B8" s="19" t="s">
        <v>42</v>
      </c>
      <c r="C8" s="19" t="s">
        <v>43</v>
      </c>
      <c r="D8" s="19" t="s">
        <v>44</v>
      </c>
      <c r="E8" s="19" t="s">
        <v>46</v>
      </c>
    </row>
    <row r="9" spans="1:5">
      <c r="A9" s="93">
        <v>3110</v>
      </c>
      <c r="B9" s="94" t="s">
        <v>212</v>
      </c>
      <c r="C9" s="95">
        <v>275149742.29000002</v>
      </c>
      <c r="D9" s="94"/>
      <c r="E9" s="94"/>
    </row>
    <row r="10" spans="1:5">
      <c r="A10" s="93">
        <v>3120</v>
      </c>
      <c r="B10" s="94" t="s">
        <v>343</v>
      </c>
      <c r="C10" s="95">
        <v>2778887.22</v>
      </c>
      <c r="D10" s="94"/>
      <c r="E10" s="94"/>
    </row>
    <row r="11" spans="1:5">
      <c r="A11" s="93">
        <v>3130</v>
      </c>
      <c r="B11" s="94" t="s">
        <v>344</v>
      </c>
      <c r="C11" s="95">
        <v>0</v>
      </c>
      <c r="D11" s="94"/>
      <c r="E11" s="94"/>
    </row>
    <row r="13" spans="1:5">
      <c r="A13" s="18" t="s">
        <v>68</v>
      </c>
      <c r="B13" s="18"/>
      <c r="C13" s="18"/>
      <c r="D13" s="18"/>
      <c r="E13" s="18"/>
    </row>
    <row r="14" spans="1:5">
      <c r="A14" s="19" t="s">
        <v>45</v>
      </c>
      <c r="B14" s="19" t="s">
        <v>42</v>
      </c>
      <c r="C14" s="19" t="s">
        <v>43</v>
      </c>
      <c r="D14" s="19" t="s">
        <v>345</v>
      </c>
      <c r="E14" s="19"/>
    </row>
    <row r="15" spans="1:5">
      <c r="A15" s="93">
        <v>3210</v>
      </c>
      <c r="B15" s="94" t="s">
        <v>346</v>
      </c>
      <c r="C15" s="95">
        <v>37801319.219999999</v>
      </c>
      <c r="D15" s="94"/>
      <c r="E15" s="94"/>
    </row>
    <row r="16" spans="1:5">
      <c r="A16" s="93">
        <v>3220</v>
      </c>
      <c r="B16" s="94" t="s">
        <v>347</v>
      </c>
      <c r="C16" s="95">
        <v>444810601.60000002</v>
      </c>
      <c r="D16" s="94"/>
      <c r="E16" s="94"/>
    </row>
    <row r="17" spans="1:5">
      <c r="A17" s="93">
        <v>3230</v>
      </c>
      <c r="B17" s="94" t="s">
        <v>348</v>
      </c>
      <c r="C17" s="95">
        <f>SUM(C18:C21)</f>
        <v>5474</v>
      </c>
      <c r="D17" s="94"/>
      <c r="E17" s="94"/>
    </row>
    <row r="18" spans="1:5">
      <c r="A18" s="93">
        <v>3231</v>
      </c>
      <c r="B18" s="94" t="s">
        <v>349</v>
      </c>
      <c r="C18" s="95">
        <v>5474</v>
      </c>
      <c r="D18" s="94"/>
      <c r="E18" s="94"/>
    </row>
    <row r="19" spans="1:5">
      <c r="A19" s="93">
        <v>3232</v>
      </c>
      <c r="B19" s="94" t="s">
        <v>350</v>
      </c>
      <c r="C19" s="95">
        <v>0</v>
      </c>
      <c r="D19" s="94"/>
      <c r="E19" s="94"/>
    </row>
    <row r="20" spans="1:5">
      <c r="A20" s="93">
        <v>3233</v>
      </c>
      <c r="B20" s="94" t="s">
        <v>351</v>
      </c>
      <c r="C20" s="95">
        <v>0</v>
      </c>
      <c r="D20" s="94"/>
      <c r="E20" s="94"/>
    </row>
    <row r="21" spans="1:5">
      <c r="A21" s="93">
        <v>3239</v>
      </c>
      <c r="B21" s="94" t="s">
        <v>352</v>
      </c>
      <c r="C21" s="95">
        <v>0</v>
      </c>
      <c r="D21" s="94"/>
      <c r="E21" s="94"/>
    </row>
    <row r="22" spans="1:5">
      <c r="A22" s="93">
        <v>3240</v>
      </c>
      <c r="B22" s="94" t="s">
        <v>353</v>
      </c>
      <c r="C22" s="95">
        <f>SUM(C23:C25)</f>
        <v>0</v>
      </c>
      <c r="D22" s="94"/>
      <c r="E22" s="94"/>
    </row>
    <row r="23" spans="1:5">
      <c r="A23" s="93">
        <v>3241</v>
      </c>
      <c r="B23" s="94" t="s">
        <v>354</v>
      </c>
      <c r="C23" s="95">
        <v>0</v>
      </c>
      <c r="D23" s="94"/>
      <c r="E23" s="94"/>
    </row>
    <row r="24" spans="1:5">
      <c r="A24" s="93">
        <v>3242</v>
      </c>
      <c r="B24" s="94" t="s">
        <v>355</v>
      </c>
      <c r="C24" s="95">
        <v>0</v>
      </c>
      <c r="D24" s="94"/>
      <c r="E24" s="94"/>
    </row>
    <row r="25" spans="1:5">
      <c r="A25" s="93">
        <v>3243</v>
      </c>
      <c r="B25" s="94" t="s">
        <v>356</v>
      </c>
      <c r="C25" s="95">
        <v>0</v>
      </c>
      <c r="D25" s="94"/>
      <c r="E25" s="94"/>
    </row>
    <row r="26" spans="1:5">
      <c r="A26" s="93">
        <v>3250</v>
      </c>
      <c r="B26" s="94" t="s">
        <v>357</v>
      </c>
      <c r="C26" s="95">
        <f>SUM(C27:C28)</f>
        <v>0</v>
      </c>
      <c r="D26" s="94"/>
      <c r="E26" s="94"/>
    </row>
    <row r="27" spans="1:5">
      <c r="A27" s="93">
        <v>3251</v>
      </c>
      <c r="B27" s="94" t="s">
        <v>358</v>
      </c>
      <c r="C27" s="95">
        <v>0</v>
      </c>
      <c r="D27" s="94"/>
      <c r="E27" s="94"/>
    </row>
    <row r="28" spans="1:5">
      <c r="A28" s="93">
        <v>3252</v>
      </c>
      <c r="B28" s="94" t="s">
        <v>359</v>
      </c>
      <c r="C28" s="95">
        <v>0</v>
      </c>
      <c r="D28" s="94"/>
      <c r="E28" s="94"/>
    </row>
    <row r="30" spans="1:5">
      <c r="B30" s="16" t="s">
        <v>479</v>
      </c>
    </row>
    <row r="36" spans="1:5">
      <c r="B36" s="85"/>
      <c r="C36" s="86"/>
      <c r="D36" s="85"/>
      <c r="E36" s="13"/>
    </row>
    <row r="37" spans="1:5">
      <c r="B37" s="85"/>
      <c r="C37" s="86"/>
      <c r="D37" s="85"/>
      <c r="E37" s="13"/>
    </row>
    <row r="38" spans="1:5">
      <c r="A38" s="13"/>
      <c r="B38" s="13"/>
      <c r="C38" s="13"/>
      <c r="D38" s="13"/>
      <c r="E38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showGridLines="0" workbookViewId="0">
      <selection activeCell="A3" sqref="A3:C3"/>
    </sheetView>
  </sheetViews>
  <sheetFormatPr baseColWidth="10" defaultColWidth="11.42578125" defaultRowHeight="11.25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1" customFormat="1" ht="18" customHeight="1">
      <c r="A1" s="198" t="s">
        <v>512</v>
      </c>
      <c r="B1" s="199"/>
      <c r="C1" s="200"/>
    </row>
    <row r="2" spans="1:3" s="21" customFormat="1" ht="18" customHeight="1">
      <c r="A2" s="201" t="s">
        <v>469</v>
      </c>
      <c r="B2" s="202"/>
      <c r="C2" s="203"/>
    </row>
    <row r="3" spans="1:3" s="21" customFormat="1" ht="18" customHeight="1">
      <c r="A3" s="201" t="s">
        <v>535</v>
      </c>
      <c r="B3" s="202"/>
      <c r="C3" s="203"/>
    </row>
    <row r="4" spans="1:3" s="23" customFormat="1" ht="18" customHeight="1">
      <c r="A4" s="204" t="s">
        <v>470</v>
      </c>
      <c r="B4" s="205"/>
      <c r="C4" s="206"/>
    </row>
    <row r="5" spans="1:3" customFormat="1" ht="9.75" customHeight="1">
      <c r="A5" s="207" t="s">
        <v>365</v>
      </c>
      <c r="B5" s="208"/>
      <c r="C5" s="122">
        <v>2024</v>
      </c>
    </row>
    <row r="6" spans="1:3">
      <c r="A6" s="96" t="s">
        <v>392</v>
      </c>
      <c r="B6" s="96"/>
      <c r="C6" s="97">
        <v>76335202.189999998</v>
      </c>
    </row>
    <row r="7" spans="1:3">
      <c r="A7" s="31"/>
      <c r="B7" s="32"/>
      <c r="C7" s="33"/>
    </row>
    <row r="8" spans="1:3" ht="15.6" customHeight="1">
      <c r="A8" s="40" t="s">
        <v>393</v>
      </c>
      <c r="B8" s="40"/>
      <c r="C8" s="68">
        <f>SUM(C9:C14)</f>
        <v>0</v>
      </c>
    </row>
    <row r="9" spans="1:3" ht="15.6" customHeight="1">
      <c r="A9" s="47" t="s">
        <v>394</v>
      </c>
      <c r="B9" s="46" t="s">
        <v>220</v>
      </c>
      <c r="C9" s="69">
        <v>0</v>
      </c>
    </row>
    <row r="10" spans="1:3" ht="15.6" customHeight="1">
      <c r="A10" s="34" t="s">
        <v>395</v>
      </c>
      <c r="B10" s="35" t="s">
        <v>404</v>
      </c>
      <c r="C10" s="69">
        <v>0</v>
      </c>
    </row>
    <row r="11" spans="1:3" ht="15.6" customHeight="1">
      <c r="A11" s="34" t="s">
        <v>396</v>
      </c>
      <c r="B11" s="35" t="s">
        <v>228</v>
      </c>
      <c r="C11" s="69">
        <v>0</v>
      </c>
    </row>
    <row r="12" spans="1:3" ht="15.6" customHeight="1">
      <c r="A12" s="34" t="s">
        <v>397</v>
      </c>
      <c r="B12" s="35" t="s">
        <v>229</v>
      </c>
      <c r="C12" s="69">
        <v>0</v>
      </c>
    </row>
    <row r="13" spans="1:3" ht="15.6" customHeight="1">
      <c r="A13" s="34" t="s">
        <v>398</v>
      </c>
      <c r="B13" s="35" t="s">
        <v>230</v>
      </c>
      <c r="C13" s="69">
        <v>0</v>
      </c>
    </row>
    <row r="14" spans="1:3" ht="15.6" customHeight="1">
      <c r="A14" s="36" t="s">
        <v>399</v>
      </c>
      <c r="B14" s="37" t="s">
        <v>400</v>
      </c>
      <c r="C14" s="69">
        <v>0</v>
      </c>
    </row>
    <row r="15" spans="1:3">
      <c r="A15" s="31"/>
      <c r="B15" s="38"/>
      <c r="C15" s="39"/>
    </row>
    <row r="16" spans="1:3" ht="15.6" customHeight="1">
      <c r="A16" s="40" t="s">
        <v>39</v>
      </c>
      <c r="B16" s="32"/>
      <c r="C16" s="68">
        <f>SUM(C17:C19)</f>
        <v>0</v>
      </c>
    </row>
    <row r="17" spans="1:6" ht="15.6" customHeight="1">
      <c r="A17" s="41">
        <v>3.1</v>
      </c>
      <c r="B17" s="35" t="s">
        <v>403</v>
      </c>
      <c r="C17" s="69">
        <v>0</v>
      </c>
    </row>
    <row r="18" spans="1:6" ht="15.6" customHeight="1">
      <c r="A18" s="42">
        <v>3.2</v>
      </c>
      <c r="B18" s="35" t="s">
        <v>401</v>
      </c>
      <c r="C18" s="69">
        <v>0</v>
      </c>
    </row>
    <row r="19" spans="1:6" ht="15.6" customHeight="1">
      <c r="A19" s="42">
        <v>3.3</v>
      </c>
      <c r="B19" s="37" t="s">
        <v>402</v>
      </c>
      <c r="C19" s="70">
        <v>0</v>
      </c>
    </row>
    <row r="20" spans="1:6">
      <c r="A20" s="31"/>
      <c r="B20" s="43"/>
      <c r="C20" s="44"/>
    </row>
    <row r="21" spans="1:6" ht="15.6" customHeight="1">
      <c r="A21" s="45" t="s">
        <v>505</v>
      </c>
      <c r="B21" s="45"/>
      <c r="C21" s="67">
        <f>C6+C8-C16</f>
        <v>76335202.189999998</v>
      </c>
    </row>
    <row r="23" spans="1:6">
      <c r="B23" s="22" t="s">
        <v>479</v>
      </c>
    </row>
    <row r="29" spans="1:6">
      <c r="B29" s="85"/>
      <c r="C29" s="85"/>
      <c r="F29" s="16"/>
    </row>
    <row r="30" spans="1:6">
      <c r="B30" s="85"/>
      <c r="C30" s="85"/>
      <c r="F30" s="16"/>
    </row>
    <row r="38" spans="3:3">
      <c r="C38" s="13"/>
    </row>
    <row r="39" spans="3:3">
      <c r="C39" s="13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landscape" r:id="rId1"/>
  <ignoredErrors>
    <ignoredError sqref="A9:A1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7"/>
  <sheetViews>
    <sheetView showGridLines="0" workbookViewId="0">
      <selection activeCell="A3" sqref="A3:C3"/>
    </sheetView>
  </sheetViews>
  <sheetFormatPr baseColWidth="10" defaultColWidth="11.42578125" defaultRowHeight="11.25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>
      <c r="A1" s="209" t="s">
        <v>509</v>
      </c>
      <c r="B1" s="210"/>
      <c r="C1" s="211"/>
    </row>
    <row r="2" spans="1:3" s="24" customFormat="1" ht="18.95" customHeight="1">
      <c r="A2" s="212" t="s">
        <v>471</v>
      </c>
      <c r="B2" s="213"/>
      <c r="C2" s="214"/>
    </row>
    <row r="3" spans="1:3" s="24" customFormat="1" ht="18.95" customHeight="1">
      <c r="A3" s="212" t="s">
        <v>534</v>
      </c>
      <c r="B3" s="213"/>
      <c r="C3" s="214"/>
    </row>
    <row r="4" spans="1:3">
      <c r="A4" s="204" t="s">
        <v>470</v>
      </c>
      <c r="B4" s="205"/>
      <c r="C4" s="206"/>
    </row>
    <row r="5" spans="1:3" customFormat="1" ht="9.75" customHeight="1">
      <c r="A5" s="207" t="s">
        <v>365</v>
      </c>
      <c r="B5" s="208"/>
      <c r="C5" s="122">
        <v>2024</v>
      </c>
    </row>
    <row r="6" spans="1:3">
      <c r="A6" s="98" t="s">
        <v>405</v>
      </c>
      <c r="B6" s="96"/>
      <c r="C6" s="99">
        <v>68532221.140000001</v>
      </c>
    </row>
    <row r="7" spans="1:3" ht="7.9" customHeight="1">
      <c r="A7" s="49"/>
      <c r="B7" s="32"/>
      <c r="C7" s="50"/>
    </row>
    <row r="8" spans="1:3">
      <c r="A8" s="40" t="s">
        <v>406</v>
      </c>
      <c r="B8" s="51"/>
      <c r="C8" s="68">
        <f>SUM(C9:C29)</f>
        <v>31632067.780000001</v>
      </c>
    </row>
    <row r="9" spans="1:3" ht="10.9" customHeight="1">
      <c r="A9" s="62">
        <v>2.1</v>
      </c>
      <c r="B9" s="55" t="s">
        <v>248</v>
      </c>
      <c r="C9" s="71">
        <v>0</v>
      </c>
    </row>
    <row r="10" spans="1:3" ht="10.9" customHeight="1">
      <c r="A10" s="62">
        <v>2.2000000000000002</v>
      </c>
      <c r="B10" s="55" t="s">
        <v>245</v>
      </c>
      <c r="C10" s="71">
        <v>1377316.35</v>
      </c>
    </row>
    <row r="11" spans="1:3" ht="10.9" customHeight="1">
      <c r="A11" s="60">
        <v>2.2999999999999998</v>
      </c>
      <c r="B11" s="48" t="s">
        <v>116</v>
      </c>
      <c r="C11" s="71">
        <v>0</v>
      </c>
    </row>
    <row r="12" spans="1:3" ht="10.9" customHeight="1">
      <c r="A12" s="60">
        <v>2.4</v>
      </c>
      <c r="B12" s="48" t="s">
        <v>117</v>
      </c>
      <c r="C12" s="71">
        <v>0</v>
      </c>
    </row>
    <row r="13" spans="1:3" ht="10.9" customHeight="1">
      <c r="A13" s="60">
        <v>2.5</v>
      </c>
      <c r="B13" s="48" t="s">
        <v>118</v>
      </c>
      <c r="C13" s="71">
        <v>0</v>
      </c>
    </row>
    <row r="14" spans="1:3" ht="10.9" customHeight="1">
      <c r="A14" s="60">
        <v>2.6</v>
      </c>
      <c r="B14" s="48" t="s">
        <v>119</v>
      </c>
      <c r="C14" s="71">
        <v>17852768.93</v>
      </c>
    </row>
    <row r="15" spans="1:3" ht="10.9" customHeight="1">
      <c r="A15" s="60">
        <v>2.7</v>
      </c>
      <c r="B15" s="48" t="s">
        <v>120</v>
      </c>
      <c r="C15" s="71">
        <v>0</v>
      </c>
    </row>
    <row r="16" spans="1:3" ht="10.9" customHeight="1">
      <c r="A16" s="60">
        <v>2.8</v>
      </c>
      <c r="B16" s="48" t="s">
        <v>121</v>
      </c>
      <c r="C16" s="71">
        <v>182825.03</v>
      </c>
    </row>
    <row r="17" spans="1:3" ht="10.9" customHeight="1">
      <c r="A17" s="60">
        <v>2.9</v>
      </c>
      <c r="B17" s="48" t="s">
        <v>123</v>
      </c>
      <c r="C17" s="71">
        <v>0</v>
      </c>
    </row>
    <row r="18" spans="1:3" ht="10.9" customHeight="1">
      <c r="A18" s="60" t="s">
        <v>407</v>
      </c>
      <c r="B18" s="48" t="s">
        <v>408</v>
      </c>
      <c r="C18" s="71">
        <v>0</v>
      </c>
    </row>
    <row r="19" spans="1:3" ht="10.9" customHeight="1">
      <c r="A19" s="60" t="s">
        <v>433</v>
      </c>
      <c r="B19" s="48" t="s">
        <v>125</v>
      </c>
      <c r="C19" s="71">
        <v>18250</v>
      </c>
    </row>
    <row r="20" spans="1:3" ht="10.9" customHeight="1">
      <c r="A20" s="60" t="s">
        <v>434</v>
      </c>
      <c r="B20" s="48" t="s">
        <v>409</v>
      </c>
      <c r="C20" s="71">
        <v>11108233.289999999</v>
      </c>
    </row>
    <row r="21" spans="1:3" ht="10.9" customHeight="1">
      <c r="A21" s="60" t="s">
        <v>435</v>
      </c>
      <c r="B21" s="48" t="s">
        <v>410</v>
      </c>
      <c r="C21" s="71">
        <v>770877.02</v>
      </c>
    </row>
    <row r="22" spans="1:3" ht="10.9" customHeight="1">
      <c r="A22" s="60" t="s">
        <v>436</v>
      </c>
      <c r="B22" s="48" t="s">
        <v>411</v>
      </c>
      <c r="C22" s="71">
        <v>0</v>
      </c>
    </row>
    <row r="23" spans="1:3" ht="10.9" customHeight="1">
      <c r="A23" s="60" t="s">
        <v>412</v>
      </c>
      <c r="B23" s="48" t="s">
        <v>413</v>
      </c>
      <c r="C23" s="71">
        <v>0</v>
      </c>
    </row>
    <row r="24" spans="1:3" ht="10.9" customHeight="1">
      <c r="A24" s="60" t="s">
        <v>414</v>
      </c>
      <c r="B24" s="48" t="s">
        <v>415</v>
      </c>
      <c r="C24" s="71">
        <v>0</v>
      </c>
    </row>
    <row r="25" spans="1:3" ht="10.9" customHeight="1">
      <c r="A25" s="60" t="s">
        <v>416</v>
      </c>
      <c r="B25" s="48" t="s">
        <v>417</v>
      </c>
      <c r="C25" s="71">
        <v>0</v>
      </c>
    </row>
    <row r="26" spans="1:3" ht="10.9" customHeight="1">
      <c r="A26" s="60" t="s">
        <v>418</v>
      </c>
      <c r="B26" s="48" t="s">
        <v>419</v>
      </c>
      <c r="C26" s="71">
        <v>0</v>
      </c>
    </row>
    <row r="27" spans="1:3" ht="10.9" customHeight="1">
      <c r="A27" s="60" t="s">
        <v>420</v>
      </c>
      <c r="B27" s="48" t="s">
        <v>421</v>
      </c>
      <c r="C27" s="71">
        <v>0</v>
      </c>
    </row>
    <row r="28" spans="1:3" ht="10.9" customHeight="1">
      <c r="A28" s="60" t="s">
        <v>422</v>
      </c>
      <c r="B28" s="48" t="s">
        <v>423</v>
      </c>
      <c r="C28" s="71">
        <v>0</v>
      </c>
    </row>
    <row r="29" spans="1:3" ht="10.9" customHeight="1">
      <c r="A29" s="60" t="s">
        <v>424</v>
      </c>
      <c r="B29" s="55" t="s">
        <v>425</v>
      </c>
      <c r="C29" s="71">
        <f>63598.16+258199</f>
        <v>321797.16000000003</v>
      </c>
    </row>
    <row r="30" spans="1:3" ht="6" customHeight="1">
      <c r="A30" s="61"/>
      <c r="B30" s="56"/>
      <c r="C30" s="57"/>
    </row>
    <row r="31" spans="1:3">
      <c r="A31" s="58" t="s">
        <v>426</v>
      </c>
      <c r="B31" s="59"/>
      <c r="C31" s="72">
        <f>SUM(C32:C38)</f>
        <v>1633729.81</v>
      </c>
    </row>
    <row r="32" spans="1:3" ht="10.9" customHeight="1">
      <c r="A32" s="60" t="s">
        <v>427</v>
      </c>
      <c r="B32" s="48" t="s">
        <v>317</v>
      </c>
      <c r="C32" s="71">
        <v>0</v>
      </c>
    </row>
    <row r="33" spans="1:5" ht="10.9" customHeight="1">
      <c r="A33" s="60" t="s">
        <v>428</v>
      </c>
      <c r="B33" s="48" t="s">
        <v>37</v>
      </c>
      <c r="C33" s="71">
        <v>0</v>
      </c>
    </row>
    <row r="34" spans="1:5" ht="10.9" customHeight="1">
      <c r="A34" s="60" t="s">
        <v>429</v>
      </c>
      <c r="B34" s="48" t="s">
        <v>327</v>
      </c>
      <c r="C34" s="71">
        <v>0</v>
      </c>
    </row>
    <row r="35" spans="1:5" ht="10.9" customHeight="1">
      <c r="A35" s="60" t="s">
        <v>430</v>
      </c>
      <c r="B35" s="48" t="s">
        <v>333</v>
      </c>
      <c r="C35" s="71">
        <v>21.22</v>
      </c>
    </row>
    <row r="36" spans="1:5" ht="10.9" customHeight="1">
      <c r="A36" s="60" t="s">
        <v>431</v>
      </c>
      <c r="B36" s="48" t="s">
        <v>341</v>
      </c>
      <c r="C36" s="71">
        <v>0</v>
      </c>
    </row>
    <row r="37" spans="1:5" ht="10.9" customHeight="1">
      <c r="A37" s="60" t="s">
        <v>507</v>
      </c>
      <c r="B37" s="48" t="s">
        <v>245</v>
      </c>
      <c r="C37" s="71">
        <v>0</v>
      </c>
    </row>
    <row r="38" spans="1:5" ht="10.9" customHeight="1">
      <c r="A38" s="60" t="s">
        <v>508</v>
      </c>
      <c r="B38" s="55" t="s">
        <v>432</v>
      </c>
      <c r="C38" s="73">
        <v>1633708.59</v>
      </c>
      <c r="D38"/>
      <c r="E38"/>
    </row>
    <row r="39" spans="1:5" ht="15">
      <c r="A39" s="49"/>
      <c r="B39" s="52"/>
      <c r="C39" s="53"/>
      <c r="D39"/>
      <c r="E39"/>
    </row>
    <row r="40" spans="1:5" ht="15.6" customHeight="1">
      <c r="A40" s="54" t="s">
        <v>506</v>
      </c>
      <c r="B40" s="30"/>
      <c r="C40" s="67">
        <f>C6-C8+C31</f>
        <v>38533883.170000002</v>
      </c>
      <c r="D40"/>
      <c r="E40"/>
    </row>
    <row r="41" spans="1:5" ht="15">
      <c r="D41"/>
      <c r="E41"/>
    </row>
    <row r="42" spans="1:5">
      <c r="B42" s="22" t="s">
        <v>479</v>
      </c>
    </row>
    <row r="46" spans="1:5">
      <c r="A46" s="85"/>
      <c r="C46" s="85"/>
    </row>
    <row r="47" spans="1:5">
      <c r="A47" s="85"/>
      <c r="C47" s="85"/>
    </row>
  </sheetData>
  <mergeCells count="5">
    <mergeCell ref="A1:C1"/>
    <mergeCell ref="A2:C2"/>
    <mergeCell ref="A3:C3"/>
    <mergeCell ref="A4:C4"/>
    <mergeCell ref="A5:B5"/>
  </mergeCells>
  <pageMargins left="0.7" right="0.7" top="0.53" bottom="0.5600000000000000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ACT</vt:lpstr>
      <vt:lpstr>ESF</vt:lpstr>
      <vt:lpstr>EFE</vt:lpstr>
      <vt:lpstr>VHP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2024-05-03T16:11:39Z</cp:lastPrinted>
  <dcterms:created xsi:type="dcterms:W3CDTF">2012-12-11T20:36:24Z</dcterms:created>
  <dcterms:modified xsi:type="dcterms:W3CDTF">2024-05-03T16:12:38Z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