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2DO TRIMESTRE 2024\1 ESTADOS E INFORMES CONTABLES\"/>
    </mc:Choice>
  </mc:AlternateContent>
  <xr:revisionPtr revIDLastSave="0" documentId="8_{7D330CBC-B223-4576-A446-D67FC1183C1A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</sheets>
  <definedNames>
    <definedName name="_xlnm.Print_Titles" localSheetId="1">ACT!$1:$4</definedName>
    <definedName name="_xlnm.Print_Titles" localSheetId="4">EFE!$1:$5</definedName>
    <definedName name="_xlnm.Print_Titles" localSheetId="2">ESF!$1:$4</definedName>
  </definedName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D38" i="62" l="1"/>
  <c r="C38" i="62"/>
  <c r="D127" i="62" l="1"/>
  <c r="D113" i="62" s="1"/>
  <c r="C127" i="62"/>
  <c r="C113" i="62" s="1"/>
  <c r="C167" i="59"/>
  <c r="C159" i="59"/>
  <c r="C155" i="59"/>
  <c r="C144" i="59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<sst xmlns="http://schemas.openxmlformats.org/spreadsheetml/2006/main" count="786" uniqueCount="543">
  <si>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</si>
  <si>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</si>
  <si>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</si>
  <si>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</si>
  <si>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</si>
  <si>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</si>
  <si>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</si>
  <si>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</si>
  <si>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</si>
  <si>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</si>
  <si>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</si>
  <si>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</si>
  <si>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</si>
  <si>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</si>
  <si>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</si>
  <si>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</si>
  <si>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</si>
  <si>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</si>
  <si>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</si>
  <si>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</si>
  <si>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</si>
  <si>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</si>
  <si>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</si>
  <si>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</si>
  <si>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</si>
  <si>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</si>
  <si>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</si>
  <si>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</si>
  <si>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NOTAS</t>
  </si>
  <si>
    <t>DESCRIPCIÓN</t>
  </si>
  <si>
    <t>I. NOTAS DE DESGLOSE:</t>
  </si>
  <si>
    <t>EFE-03</t>
  </si>
  <si>
    <t>INVERSIÓN PÚBLICA</t>
  </si>
  <si>
    <t>Provisiones</t>
  </si>
  <si>
    <t>Disminución de Bienes por pérdida, obsolescencia y deterioro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</si>
  <si>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</si>
  <si>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</si>
  <si>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</si>
  <si>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</si>
  <si>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</si>
  <si>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</si>
  <si>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</si>
  <si>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</si>
  <si>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</si>
  <si>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</si>
  <si>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</si>
  <si>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</si>
  <si>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</si>
  <si>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</si>
  <si>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</si>
  <si>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</si>
  <si>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</si>
  <si>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</si>
  <si>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</si>
  <si>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</si>
  <si>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</si>
  <si>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</si>
  <si>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</si>
  <si>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</si>
  <si>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</si>
  <si>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</si>
  <si>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</si>
  <si>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</si>
  <si>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</si>
  <si>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</si>
  <si>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</si>
  <si>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</si>
  <si>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</si>
  <si>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</si>
  <si>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</si>
  <si>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</si>
  <si>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</si>
  <si>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</si>
  <si>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</si>
  <si>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</si>
  <si>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</si>
  <si>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</si>
  <si>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</si>
  <si>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</si>
  <si>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</si>
  <si>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</si>
  <si>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</si>
  <si>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</si>
  <si>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</si>
  <si>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</si>
  <si>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</si>
  <si>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</si>
  <si>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</si>
  <si>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</si>
  <si>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</si>
  <si>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</si>
  <si>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</si>
  <si>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</si>
  <si>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</si>
  <si>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</si>
  <si>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</si>
  <si>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</si>
  <si>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</si>
  <si>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</si>
  <si>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</si>
  <si>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</si>
  <si>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</si>
  <si>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</si>
  <si>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</si>
  <si>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</si>
  <si>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</si>
  <si>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</si>
  <si>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</si>
  <si>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</si>
  <si>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</si>
  <si>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</si>
  <si>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</si>
  <si>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</si>
  <si>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</si>
  <si>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</si>
  <si>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</si>
  <si>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</si>
  <si>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</si>
  <si>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</si>
  <si>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</si>
  <si>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</si>
  <si>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</si>
  <si>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</si>
  <si>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</si>
  <si>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</si>
  <si>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</si>
  <si>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</si>
  <si>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</si>
  <si>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</si>
  <si>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</si>
  <si>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</si>
  <si>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</si>
  <si>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</si>
  <si>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</si>
  <si>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</si>
  <si>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</si>
  <si>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</si>
  <si>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</si>
  <si>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</si>
  <si>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</si>
  <si>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</si>
  <si>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</si>
  <si>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</si>
  <si>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</si>
  <si>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</si>
  <si>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</si>
  <si>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</si>
  <si>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</si>
  <si>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</si>
  <si>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</si>
  <si>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</si>
  <si>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</si>
  <si>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</si>
  <si>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</si>
  <si>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</si>
  <si>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</si>
  <si>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</si>
  <si>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</si>
  <si>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</si>
  <si>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</si>
  <si>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</si>
  <si>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</si>
  <si>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</si>
  <si>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</si>
  <si>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</si>
  <si>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</si>
  <si>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</si>
  <si>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</si>
  <si>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</si>
  <si>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</si>
  <si>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</si>
  <si>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</si>
  <si>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</si>
  <si>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</si>
  <si>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</si>
  <si>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</si>
  <si>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</si>
  <si>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</si>
  <si>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</si>
  <si>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</si>
  <si>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</si>
  <si>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</si>
  <si>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</si>
  <si>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</si>
  <si>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</si>
  <si>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</si>
  <si>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</si>
  <si>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</si>
  <si>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</si>
  <si>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</si>
  <si>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</si>
  <si>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</si>
  <si>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</si>
  <si>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</si>
  <si>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</si>
  <si>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</si>
  <si>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</si>
  <si>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</si>
  <si>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</si>
  <si>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</si>
  <si>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</si>
  <si>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</si>
  <si>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</si>
  <si>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</si>
  <si>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</si>
  <si>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</si>
  <si>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</si>
  <si>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</si>
  <si>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</si>
  <si>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</si>
  <si>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</si>
  <si>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</si>
  <si>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</si>
  <si>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</si>
  <si>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</si>
  <si>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</si>
  <si>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</si>
  <si>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</si>
  <si>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</si>
  <si>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</si>
  <si>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</si>
  <si>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</si>
  <si>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</si>
  <si>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</si>
  <si>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</si>
  <si>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</si>
  <si>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</si>
  <si>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</si>
  <si>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</si>
  <si>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</si>
  <si>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</si>
  <si>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</si>
  <si>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</si>
  <si>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</si>
  <si>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</si>
  <si>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</si>
  <si>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</si>
  <si>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</si>
  <si>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</si>
  <si>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</si>
  <si>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</si>
  <si>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</si>
  <si>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</si>
  <si>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</si>
  <si>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</si>
  <si>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</si>
  <si>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</si>
  <si>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</si>
  <si>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</si>
  <si>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</si>
  <si>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</si>
  <si>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</si>
  <si>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</si>
  <si>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</si>
  <si>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</si>
  <si>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</si>
  <si>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</si>
  <si>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</si>
  <si>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</si>
  <si>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</si>
  <si>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</si>
  <si>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</si>
  <si>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</si>
  <si>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</si>
  <si>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</si>
  <si>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</si>
  <si>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</si>
  <si>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</si>
  <si>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</si>
  <si>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</si>
  <si>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</si>
  <si>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</si>
  <si>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</si>
  <si>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</si>
  <si>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</si>
  <si>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</si>
  <si>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</si>
  <si>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</si>
  <si>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</si>
  <si>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</si>
  <si>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</si>
  <si>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</si>
  <si>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</si>
  <si>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</si>
  <si>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</si>
  <si>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</si>
  <si>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</si>
  <si>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</si>
  <si>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</si>
  <si>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</si>
  <si>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</si>
  <si>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</si>
  <si>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</si>
  <si>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</si>
  <si>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</si>
  <si>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</si>
  <si>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</si>
  <si>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</si>
  <si>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</si>
  <si>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</si>
  <si>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</si>
  <si>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</si>
  <si>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</si>
  <si>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</si>
  <si>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</si>
  <si>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</si>
  <si>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</si>
  <si>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</si>
  <si>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</si>
  <si>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</si>
  <si>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</si>
  <si>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</si>
  <si>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</si>
  <si>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</si>
  <si>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</si>
  <si>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</si>
  <si>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</si>
  <si>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</si>
  <si>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</si>
  <si>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</si>
  <si>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</si>
  <si>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</si>
  <si>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</si>
  <si>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</si>
  <si>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</si>
  <si>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</si>
  <si>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</si>
  <si>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</si>
  <si>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</si>
  <si>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</si>
  <si>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</si>
  <si>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</si>
  <si>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</si>
  <si>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</si>
  <si>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</si>
  <si>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</si>
  <si>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</si>
  <si>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</si>
  <si>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</si>
  <si>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</si>
  <si>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</si>
  <si>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</si>
  <si>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</si>
  <si>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</si>
  <si>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</si>
  <si>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</si>
  <si>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</si>
  <si>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</si>
  <si>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</si>
  <si>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</si>
  <si>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</si>
  <si>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</si>
  <si>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</si>
  <si>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</si>
  <si>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</si>
  <si>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</si>
  <si>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</si>
  <si>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</si>
  <si>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</si>
  <si>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</si>
  <si>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</si>
  <si>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</si>
  <si>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</si>
  <si>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</si>
  <si>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</si>
  <si>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</si>
  <si>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</si>
  <si>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</si>
  <si>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</si>
  <si>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</si>
  <si>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</si>
  <si>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</si>
  <si>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</si>
  <si>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</si>
  <si>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</si>
  <si>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</si>
  <si>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</si>
  <si>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</si>
  <si>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</si>
  <si>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</si>
  <si>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</si>
  <si>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</si>
  <si>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</si>
  <si>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</si>
  <si>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</si>
  <si>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</si>
  <si>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</si>
  <si>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</si>
  <si>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</si>
  <si>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</si>
  <si>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</si>
  <si>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</si>
  <si>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</si>
  <si>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</si>
  <si>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</si>
  <si>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</si>
  <si>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</si>
  <si>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</si>
  <si>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</si>
  <si>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</si>
  <si>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</si>
  <si>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</si>
  <si>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</si>
  <si>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</si>
  <si>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</si>
  <si>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</si>
  <si>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</si>
  <si>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</si>
  <si>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</si>
  <si>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</si>
  <si>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</si>
  <si>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</si>
  <si>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</si>
  <si>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</si>
  <si>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</si>
  <si>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</si>
  <si>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</si>
  <si>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</si>
  <si>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</si>
  <si>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</si>
  <si>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</si>
  <si>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</si>
  <si>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</si>
  <si>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</si>
  <si>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</si>
  <si>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</si>
  <si>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</si>
  <si>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</si>
  <si>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</si>
  <si>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</si>
  <si>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</si>
  <si>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</si>
  <si>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</si>
  <si>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</si>
  <si>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</si>
  <si>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</si>
  <si>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</si>
  <si>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</si>
  <si>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</si>
  <si>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</si>
  <si>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</si>
  <si>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</si>
  <si>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</si>
  <si>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</si>
  <si>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</si>
  <si>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</si>
  <si>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</si>
  <si>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</si>
  <si>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</si>
  <si>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</si>
  <si>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</si>
  <si>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</si>
  <si>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</si>
  <si>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</si>
  <si>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</si>
  <si>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</si>
  <si>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</si>
  <si>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</si>
  <si>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</si>
  <si>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</si>
  <si>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</si>
  <si>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</si>
  <si>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</si>
  <si>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</si>
  <si>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</si>
  <si>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</si>
  <si>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</si>
  <si>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</si>
  <si>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</si>
  <si>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</si>
  <si>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</si>
  <si>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</si>
  <si>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</si>
  <si>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</si>
  <si>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</si>
  <si>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</si>
  <si>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</si>
  <si>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</si>
  <si>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</si>
  <si>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</si>
  <si>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</si>
  <si>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</si>
  <si>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</si>
  <si>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</si>
  <si>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</si>
  <si>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</si>
  <si>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</si>
  <si>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</si>
  <si>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</si>
  <si>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</si>
  <si>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</si>
  <si>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</si>
  <si>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</si>
  <si>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</si>
  <si>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</si>
  <si>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</si>
  <si>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</si>
  <si>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</si>
  <si>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</si>
  <si>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</si>
  <si>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</si>
  <si>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</si>
  <si>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</si>
  <si>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</si>
  <si>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</si>
  <si>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</si>
  <si>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</si>
  <si>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</si>
  <si>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</si>
  <si>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</si>
  <si>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</si>
  <si>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</si>
  <si>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</si>
  <si>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</si>
  <si>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</si>
  <si>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</si>
  <si>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</si>
  <si>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</si>
  <si>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</si>
  <si>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</si>
  <si>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</si>
  <si>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</si>
  <si>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</si>
  <si>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</si>
  <si>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</si>
  <si>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</si>
  <si>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</si>
  <si>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</si>
  <si>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</si>
  <si>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</si>
  <si>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</si>
  <si>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</si>
  <si>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</si>
  <si>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</si>
  <si>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</si>
  <si>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</si>
  <si>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</si>
  <si>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</si>
  <si>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</si>
  <si>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</si>
  <si>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</si>
  <si>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Comité Municipal de Agua Potable y Alcantarillado de Salamanca, Guanajuato.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</si>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</sst>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7"/>
      <color rgb="FFFFFFFF"/>
      <name val="Arial"/>
      <family val="2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9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165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/>
  </cellStyleXfs>
  <cellXfs count="18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9" fillId="0" borderId="0" xfId="12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7" borderId="1" xfId="13" applyFont="1" applyFill="1" applyBorder="1" applyAlignment="1">
      <alignment vertical="center"/>
    </xf>
    <xf numFmtId="0" fontId="8" fillId="2" borderId="2" xfId="13" applyFont="1" applyFill="1" applyBorder="1" applyAlignment="1">
      <alignment vertical="center"/>
    </xf>
    <xf numFmtId="0" fontId="8" fillId="7" borderId="12" xfId="13" applyFont="1" applyFill="1" applyBorder="1" applyAlignment="1">
      <alignment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7" borderId="1" xfId="13" applyNumberFormat="1" applyFont="1" applyFill="1" applyBorder="1" applyAlignment="1">
      <alignment horizontal="right" vertical="center"/>
    </xf>
    <xf numFmtId="0" fontId="8" fillId="3" borderId="10" xfId="8" applyFont="1" applyFill="1" applyBorder="1" applyAlignment="1">
      <alignment horizontal="right" vertical="center"/>
    </xf>
    <xf numFmtId="0" fontId="11" fillId="3" borderId="15" xfId="8" applyFont="1" applyFill="1" applyBorder="1" applyAlignment="1">
      <alignment horizontal="left" vertical="center"/>
    </xf>
    <xf numFmtId="0" fontId="11" fillId="3" borderId="16" xfId="8" applyFont="1" applyFill="1" applyBorder="1" applyAlignment="1">
      <alignment vertical="center"/>
    </xf>
    <xf numFmtId="0" fontId="11" fillId="3" borderId="16" xfId="8" applyFont="1" applyFill="1" applyBorder="1" applyAlignment="1">
      <alignment horizontal="left" vertical="center"/>
    </xf>
    <xf numFmtId="0" fontId="11" fillId="8" borderId="0" xfId="0" applyFont="1" applyFill="1"/>
    <xf numFmtId="0" fontId="9" fillId="0" borderId="0" xfId="0" applyFont="1"/>
    <xf numFmtId="0" fontId="8" fillId="7" borderId="1" xfId="13" applyFont="1" applyFill="1" applyBorder="1" applyAlignment="1">
      <alignment horizontal="center" vertical="center" wrapText="1"/>
    </xf>
    <xf numFmtId="4" fontId="9" fillId="0" borderId="0" xfId="13" applyNumberFormat="1" applyFont="1" applyAlignment="1">
      <alignment horizontal="right" vertical="center" indent="1"/>
    </xf>
    <xf numFmtId="0" fontId="11" fillId="0" borderId="0" xfId="9" applyFont="1"/>
    <xf numFmtId="0" fontId="12" fillId="0" borderId="0" xfId="9" applyFont="1"/>
    <xf numFmtId="4" fontId="9" fillId="0" borderId="14" xfId="13" applyNumberFormat="1" applyFont="1" applyBorder="1" applyAlignment="1">
      <alignment horizontal="right" vertical="center"/>
    </xf>
    <xf numFmtId="0" fontId="9" fillId="0" borderId="0" xfId="13" applyFont="1" applyAlignment="1">
      <alignment horizontal="left" vertical="center" wrapText="1"/>
    </xf>
    <xf numFmtId="3" fontId="2" fillId="0" borderId="20" xfId="13" applyNumberFormat="1" applyFont="1" applyBorder="1" applyAlignment="1">
      <alignment horizontal="right" vertical="center" wrapText="1"/>
    </xf>
    <xf numFmtId="4" fontId="8" fillId="0" borderId="10" xfId="13" applyNumberFormat="1" applyFont="1" applyBorder="1" applyAlignment="1">
      <alignment horizontal="right" vertical="center"/>
    </xf>
    <xf numFmtId="4" fontId="2" fillId="0" borderId="14" xfId="13" applyNumberFormat="1" applyFont="1" applyBorder="1" applyAlignment="1">
      <alignment horizontal="right" vertical="center"/>
    </xf>
    <xf numFmtId="3" fontId="9" fillId="0" borderId="20" xfId="13" applyNumberFormat="1" applyFont="1" applyBorder="1" applyAlignment="1">
      <alignment horizontal="right" vertical="center" wrapText="1"/>
    </xf>
    <xf numFmtId="4" fontId="9" fillId="0" borderId="0" xfId="13" applyNumberFormat="1" applyFont="1" applyAlignment="1">
      <alignment horizontal="right" vertical="center" wrapText="1"/>
    </xf>
    <xf numFmtId="0" fontId="9" fillId="0" borderId="20" xfId="13" applyFont="1" applyBorder="1" applyAlignment="1">
      <alignment horizontal="left" vertical="center" wrapText="1"/>
    </xf>
    <xf numFmtId="0" fontId="1" fillId="0" borderId="13" xfId="13" applyFont="1" applyBorder="1" applyAlignment="1">
      <alignment vertical="center"/>
    </xf>
    <xf numFmtId="0" fontId="2" fillId="0" borderId="20" xfId="13" applyFont="1" applyBorder="1" applyAlignment="1">
      <alignment horizontal="left" vertical="center" wrapText="1"/>
    </xf>
    <xf numFmtId="0" fontId="5" fillId="0" borderId="20" xfId="13" applyFont="1" applyBorder="1" applyAlignment="1">
      <alignment vertical="center"/>
    </xf>
    <xf numFmtId="0" fontId="9" fillId="0" borderId="14" xfId="13" applyFont="1" applyBorder="1" applyAlignment="1">
      <alignment horizontal="left" vertical="center"/>
    </xf>
    <xf numFmtId="0" fontId="8" fillId="0" borderId="10" xfId="13" applyFont="1" applyBorder="1" applyAlignment="1">
      <alignment vertical="center"/>
    </xf>
    <xf numFmtId="3" fontId="1" fillId="0" borderId="21" xfId="13" applyNumberFormat="1" applyFont="1" applyBorder="1" applyAlignment="1">
      <alignment horizontal="right" vertical="center" wrapText="1"/>
    </xf>
    <xf numFmtId="0" fontId="9" fillId="0" borderId="20" xfId="13" applyFont="1" applyBorder="1" applyAlignment="1">
      <alignment horizontal="left" vertical="center"/>
    </xf>
    <xf numFmtId="0" fontId="9" fillId="0" borderId="14" xfId="13" applyFont="1" applyBorder="1" applyAlignment="1">
      <alignment vertical="center"/>
    </xf>
    <xf numFmtId="3" fontId="9" fillId="0" borderId="20" xfId="13" applyNumberFormat="1" applyFont="1" applyBorder="1" applyAlignment="1">
      <alignment horizontal="right" vertical="center"/>
    </xf>
    <xf numFmtId="0" fontId="1" fillId="0" borderId="15" xfId="13" applyFont="1" applyBorder="1" applyAlignment="1">
      <alignment vertical="center"/>
    </xf>
    <xf numFmtId="3" fontId="8" fillId="0" borderId="20" xfId="13" applyNumberFormat="1" applyFont="1" applyBorder="1" applyAlignment="1">
      <alignment horizontal="right" vertical="center" wrapText="1" indent="1"/>
    </xf>
    <xf numFmtId="0" fontId="8" fillId="0" borderId="10" xfId="13" applyFont="1" applyBorder="1" applyAlignment="1">
      <alignment horizontal="right" vertical="center"/>
    </xf>
    <xf numFmtId="3" fontId="8" fillId="0" borderId="20" xfId="13" applyNumberFormat="1" applyFont="1" applyBorder="1" applyAlignment="1">
      <alignment horizontal="right" vertical="center" wrapText="1"/>
    </xf>
    <xf numFmtId="0" fontId="2" fillId="0" borderId="20" xfId="13" applyFont="1" applyBorder="1" applyAlignment="1">
      <alignment horizontal="left" vertical="center"/>
    </xf>
    <xf numFmtId="0" fontId="8" fillId="0" borderId="20" xfId="13" applyFont="1" applyBorder="1" applyAlignment="1">
      <alignment vertical="center"/>
    </xf>
    <xf numFmtId="49" fontId="2" fillId="0" borderId="20" xfId="13" applyNumberFormat="1" applyFont="1" applyBorder="1" applyAlignment="1">
      <alignment vertical="center"/>
    </xf>
    <xf numFmtId="0" fontId="2" fillId="0" borderId="14" xfId="13" applyFont="1" applyBorder="1" applyAlignment="1">
      <alignment vertical="center"/>
    </xf>
    <xf numFmtId="0" fontId="5" fillId="0" borderId="14" xfId="13" applyFont="1" applyBorder="1"/>
    <xf numFmtId="0" fontId="2" fillId="0" borderId="20" xfId="13" applyFont="1" applyBorder="1" applyAlignment="1">
      <alignment vertical="center"/>
    </xf>
    <xf numFmtId="0" fontId="5" fillId="0" borderId="10" xfId="13" applyFont="1" applyBorder="1"/>
    <xf numFmtId="3" fontId="2" fillId="0" borderId="20" xfId="13" applyNumberFormat="1" applyFont="1" applyBorder="1" applyAlignment="1">
      <alignment horizontal="right" vertical="center"/>
    </xf>
    <xf numFmtId="0" fontId="5" fillId="0" borderId="0" xfId="13" applyFont="1" applyAlignment="1">
      <alignment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8" fillId="3" borderId="9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9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7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9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1" xfId="13" applyFont="1" applyFill="1" applyBorder="1" applyAlignment="1">
      <alignment horizontal="center" vertical="center"/>
    </xf>
    <xf numFmtId="0" fontId="5" fillId="0" borderId="0" xfId="10" applyFont="1" applyAlignment="1">
      <alignment horizontal="left" wrapText="1"/>
    </xf>
    <xf numFmtId="0" fontId="1" fillId="7" borderId="13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15" xfId="13" applyFont="1" applyFill="1" applyBorder="1" applyAlignment="1" applyProtection="1">
      <alignment horizontal="center" vertical="center" wrapText="1"/>
      <protection locked="0"/>
    </xf>
    <xf numFmtId="0" fontId="1" fillId="7" borderId="9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9" fillId="0" borderId="1" xfId="9" applyFont="1" applyBorder="1" applyAlignment="1">
      <alignment horizontal="center"/>
    </xf>
    <xf numFmtId="0" fontId="9" fillId="0" borderId="1" xfId="9" applyFont="1" applyBorder="1"/>
    <xf numFmtId="4" fontId="9" fillId="0" borderId="1" xfId="9" applyNumberFormat="1" applyFont="1" applyBorder="1"/>
    <xf numFmtId="0" fontId="8" fillId="0" borderId="1" xfId="9" applyFont="1" applyBorder="1" applyAlignment="1">
      <alignment horizontal="center"/>
    </xf>
    <xf numFmtId="0" fontId="8" fillId="0" borderId="1" xfId="9" applyFont="1" applyBorder="1"/>
    <xf numFmtId="4" fontId="8" fillId="0" borderId="1" xfId="9" applyNumberFormat="1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4" fontId="15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" fontId="16" fillId="0" borderId="1" xfId="0" applyNumberFormat="1" applyFont="1" applyBorder="1"/>
    <xf numFmtId="0" fontId="8" fillId="0" borderId="1" xfId="9" applyFont="1" applyBorder="1" applyAlignment="1">
      <alignment horizontal="left" indent="1"/>
    </xf>
    <xf numFmtId="0" fontId="8" fillId="0" borderId="1" xfId="2" applyFont="1" applyBorder="1" applyAlignment="1">
      <alignment horizontal="center"/>
    </xf>
    <xf numFmtId="0" fontId="8" fillId="0" borderId="1" xfId="2" applyFont="1" applyBorder="1"/>
    <xf numFmtId="4" fontId="8" fillId="0" borderId="1" xfId="19" applyNumberFormat="1" applyFont="1" applyFill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4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4" fontId="9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9" fillId="0" borderId="1" xfId="2" applyFont="1" applyBorder="1"/>
    <xf numFmtId="4" fontId="9" fillId="0" borderId="1" xfId="19" applyNumberFormat="1" applyFont="1" applyFill="1" applyBorder="1"/>
    <xf numFmtId="0" fontId="1" fillId="0" borderId="1" xfId="9" applyFont="1" applyBorder="1"/>
    <xf numFmtId="0" fontId="1" fillId="0" borderId="1" xfId="2" applyFont="1" applyBorder="1"/>
    <xf numFmtId="4" fontId="8" fillId="0" borderId="1" xfId="18" applyNumberFormat="1" applyFont="1" applyFill="1" applyBorder="1"/>
    <xf numFmtId="0" fontId="2" fillId="0" borderId="1" xfId="2" applyFont="1" applyBorder="1"/>
    <xf numFmtId="4" fontId="9" fillId="0" borderId="1" xfId="18" applyNumberFormat="1" applyFont="1" applyFill="1" applyBorder="1"/>
    <xf numFmtId="0" fontId="8" fillId="0" borderId="1" xfId="2" applyFont="1" applyBorder="1" applyAlignment="1">
      <alignment horizontal="left" indent="1"/>
    </xf>
    <xf numFmtId="4" fontId="8" fillId="0" borderId="1" xfId="2" applyNumberFormat="1" applyFont="1" applyBorder="1"/>
    <xf numFmtId="4" fontId="9" fillId="0" borderId="1" xfId="2" applyNumberFormat="1" applyFont="1" applyBorder="1"/>
    <xf numFmtId="0" fontId="8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/>
    <xf numFmtId="0" fontId="2" fillId="0" borderId="1" xfId="9" applyFont="1" applyBorder="1"/>
    <xf numFmtId="4" fontId="5" fillId="0" borderId="1" xfId="2" applyNumberFormat="1" applyFont="1" applyBorder="1" applyAlignment="1" applyProtection="1">
      <alignment vertical="top"/>
      <protection locked="0"/>
    </xf>
    <xf numFmtId="0" fontId="8" fillId="0" borderId="1" xfId="9" quotePrefix="1" applyFont="1" applyBorder="1" applyAlignment="1">
      <alignment horizontal="left" indent="1"/>
    </xf>
    <xf numFmtId="0" fontId="11" fillId="4" borderId="0" xfId="9" applyFont="1" applyFill="1" applyBorder="1" applyAlignment="1">
      <alignment horizontal="left" vertical="center"/>
    </xf>
    <xf numFmtId="0" fontId="9" fillId="0" borderId="1" xfId="8" applyFont="1" applyBorder="1" applyAlignment="1">
      <alignment horizontal="center"/>
    </xf>
    <xf numFmtId="0" fontId="9" fillId="0" borderId="1" xfId="8" applyFont="1" applyBorder="1"/>
    <xf numFmtId="4" fontId="9" fillId="0" borderId="1" xfId="8" applyNumberFormat="1" applyFont="1" applyBorder="1"/>
    <xf numFmtId="0" fontId="9" fillId="0" borderId="22" xfId="8" applyFont="1" applyBorder="1"/>
    <xf numFmtId="4" fontId="9" fillId="2" borderId="1" xfId="8" applyNumberFormat="1" applyFont="1" applyFill="1" applyBorder="1"/>
    <xf numFmtId="0" fontId="9" fillId="0" borderId="1" xfId="0" applyFont="1" applyBorder="1"/>
    <xf numFmtId="0" fontId="12" fillId="5" borderId="1" xfId="12" applyFont="1" applyFill="1" applyBorder="1"/>
    <xf numFmtId="0" fontId="12" fillId="5" borderId="1" xfId="12" applyFont="1" applyFill="1" applyBorder="1" applyAlignment="1">
      <alignment horizontal="center"/>
    </xf>
    <xf numFmtId="0" fontId="12" fillId="5" borderId="1" xfId="12" applyFont="1" applyFill="1" applyBorder="1" applyAlignment="1">
      <alignment horizontal="center" vertical="center"/>
    </xf>
    <xf numFmtId="0" fontId="1" fillId="0" borderId="1" xfId="12" applyFont="1" applyBorder="1" applyAlignment="1">
      <alignment horizontal="center" vertical="center"/>
    </xf>
    <xf numFmtId="0" fontId="1" fillId="0" borderId="1" xfId="12" applyFont="1" applyBorder="1"/>
    <xf numFmtId="4" fontId="1" fillId="0" borderId="1" xfId="12" applyNumberFormat="1" applyFont="1" applyBorder="1"/>
    <xf numFmtId="9" fontId="2" fillId="0" borderId="1" xfId="14" applyFont="1" applyBorder="1"/>
    <xf numFmtId="0" fontId="9" fillId="0" borderId="1" xfId="12" applyFont="1" applyBorder="1"/>
    <xf numFmtId="0" fontId="2" fillId="0" borderId="1" xfId="12" applyFont="1" applyBorder="1" applyAlignment="1">
      <alignment horizontal="center" vertical="center"/>
    </xf>
    <xf numFmtId="0" fontId="2" fillId="0" borderId="1" xfId="12" applyFont="1" applyBorder="1"/>
    <xf numFmtId="4" fontId="2" fillId="0" borderId="1" xfId="12" applyNumberFormat="1" applyFont="1" applyBorder="1"/>
    <xf numFmtId="0" fontId="2" fillId="0" borderId="1" xfId="12" applyFont="1" applyBorder="1" applyAlignment="1">
      <alignment wrapText="1"/>
    </xf>
    <xf numFmtId="0" fontId="1" fillId="0" borderId="1" xfId="12" applyFont="1" applyBorder="1" applyAlignment="1">
      <alignment wrapText="1"/>
    </xf>
    <xf numFmtId="0" fontId="1" fillId="0" borderId="1" xfId="12" applyFont="1" applyBorder="1" applyAlignment="1">
      <alignment horizontal="center"/>
    </xf>
    <xf numFmtId="0" fontId="2" fillId="0" borderId="1" xfId="12" applyFont="1" applyBorder="1" applyAlignment="1">
      <alignment horizontal="center"/>
    </xf>
    <xf numFmtId="9" fontId="1" fillId="0" borderId="1" xfId="12" applyNumberFormat="1" applyFont="1" applyBorder="1"/>
    <xf numFmtId="9" fontId="2" fillId="0" borderId="1" xfId="12" applyNumberFormat="1" applyFont="1" applyBorder="1"/>
    <xf numFmtId="0" fontId="12" fillId="5" borderId="1" xfId="8" applyFont="1" applyFill="1" applyBorder="1" applyAlignment="1">
      <alignment horizontal="center" vertical="center"/>
    </xf>
    <xf numFmtId="0" fontId="12" fillId="5" borderId="1" xfId="8" applyFont="1" applyFill="1" applyBorder="1" applyAlignment="1">
      <alignment horizontal="center" vertical="center" wrapText="1"/>
    </xf>
    <xf numFmtId="0" fontId="19" fillId="5" borderId="1" xfId="8" applyFont="1" applyFill="1" applyBorder="1" applyAlignment="1">
      <alignment horizontal="center" vertical="center" wrapText="1"/>
    </xf>
    <xf numFmtId="0" fontId="12" fillId="6" borderId="1" xfId="8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5" borderId="1" xfId="9" applyFont="1" applyFill="1" applyBorder="1" applyAlignment="1">
      <alignment horizontal="center" vertical="center"/>
    </xf>
  </cellXfs>
  <cellStyles count="297">
    <cellStyle name="=C:\WINNT\SYSTEM32\COMMAND.COM" xfId="190" xr:uid="{30975F23-B541-4560-97B9-865186870788}"/>
    <cellStyle name="Euro" xfId="21" xr:uid="{C6B27157-F479-46BA-BBC7-FAB0E0C369F1}"/>
    <cellStyle name="Hipervínculo" xfId="11" builtinId="8"/>
    <cellStyle name="Millares" xfId="18" builtinId="3"/>
    <cellStyle name="Millares 2" xfId="1" xr:uid="{00000000-0005-0000-0000-000002000000}"/>
    <cellStyle name="Millares 2 10" xfId="114" xr:uid="{5AB0EDAD-F7A6-43AE-8016-B0FEDABA5150}"/>
    <cellStyle name="Millares 2 10 2" xfId="253" xr:uid="{A5FA5AEF-21A8-42A5-850C-20A48BA8F222}"/>
    <cellStyle name="Millares 2 11" xfId="104" xr:uid="{C1981713-C098-419C-A40F-BD32DB1AE4B8}"/>
    <cellStyle name="Millares 2 11 2" xfId="247" xr:uid="{37E93D30-9509-4549-B417-63A7592D28BA}"/>
    <cellStyle name="Millares 2 12" xfId="94" xr:uid="{A6A43F97-D5D3-4B4F-8DF9-D4A6C55BD037}"/>
    <cellStyle name="Millares 2 12 2" xfId="241" xr:uid="{85EB09F5-6072-4F63-B4D1-5302D1A808D1}"/>
    <cellStyle name="Millares 2 13" xfId="84" xr:uid="{4733FE6B-E594-43B2-A357-20E966F5DFE5}"/>
    <cellStyle name="Millares 2 13 2" xfId="235" xr:uid="{1C027E78-E054-4A9E-B90B-CE2EDCCD5FF8}"/>
    <cellStyle name="Millares 2 14" xfId="74" xr:uid="{18DC6A12-6D07-4501-818B-78A16A115D2F}"/>
    <cellStyle name="Millares 2 14 2" xfId="229" xr:uid="{9A45B06F-A321-4A07-A39C-0743D809B704}"/>
    <cellStyle name="Millares 2 15" xfId="64" xr:uid="{CF5457A0-5B20-4B7F-894C-5EB1D80299B6}"/>
    <cellStyle name="Millares 2 15 2" xfId="223" xr:uid="{F4BE6C6D-2DA6-4166-AFB0-1845563D69DD}"/>
    <cellStyle name="Millares 2 16" xfId="54" xr:uid="{07693028-9505-40B4-8F23-D8E046B29BCC}"/>
    <cellStyle name="Millares 2 16 2" xfId="217" xr:uid="{7A5D46CD-C41A-4D8B-BCBA-A4C7856122A4}"/>
    <cellStyle name="Millares 2 17" xfId="44" xr:uid="{346D587D-3177-4298-B140-5960C8DF6453}"/>
    <cellStyle name="Millares 2 17 2" xfId="211" xr:uid="{19EF5BE2-1370-4C57-9660-CD667E200B0D}"/>
    <cellStyle name="Millares 2 18" xfId="34" xr:uid="{623D6686-F589-489F-805C-FBF98BD1D5DC}"/>
    <cellStyle name="Millares 2 18 2" xfId="205" xr:uid="{8E6BDA61-5C88-4ECE-B990-A0706BFD20D6}"/>
    <cellStyle name="Millares 2 19" xfId="22" xr:uid="{0D4CE88B-A997-4EB8-AAFB-D0236D51CAE6}"/>
    <cellStyle name="Millares 2 2" xfId="15" xr:uid="{00000000-0005-0000-0000-000003000000}"/>
    <cellStyle name="Millares 2 2 10" xfId="95" xr:uid="{11842352-83F8-45A5-AA66-B0AF57056C11}"/>
    <cellStyle name="Millares 2 2 10 2" xfId="242" xr:uid="{8990C861-F7A5-4029-ABA6-F3D7018D7FA6}"/>
    <cellStyle name="Millares 2 2 11" xfId="85" xr:uid="{CAAD260C-15C0-4C37-8FFB-1884179E6FD6}"/>
    <cellStyle name="Millares 2 2 11 2" xfId="236" xr:uid="{FDCA7797-DEB1-4E4E-8CCE-331BDA35776B}"/>
    <cellStyle name="Millares 2 2 12" xfId="75" xr:uid="{2038380B-B1C8-416B-8F77-79613E7509FD}"/>
    <cellStyle name="Millares 2 2 12 2" xfId="230" xr:uid="{E4362949-431D-4B8B-9950-508863A2DD0F}"/>
    <cellStyle name="Millares 2 2 13" xfId="65" xr:uid="{591D9AB5-826D-49FF-98C2-513484EF783F}"/>
    <cellStyle name="Millares 2 2 13 2" xfId="224" xr:uid="{4F981161-0042-412B-93AC-D667E6739252}"/>
    <cellStyle name="Millares 2 2 14" xfId="55" xr:uid="{053C3D8D-C599-48C8-86A7-36C8C7C44166}"/>
    <cellStyle name="Millares 2 2 14 2" xfId="218" xr:uid="{1BAC015C-DB81-4B7B-8393-6B97C56DFBB7}"/>
    <cellStyle name="Millares 2 2 15" xfId="45" xr:uid="{39B4F868-28DD-4314-8918-CBD9B0CDA45E}"/>
    <cellStyle name="Millares 2 2 15 2" xfId="212" xr:uid="{4B87DF7C-AE3C-4B9F-8021-AD961A795A6C}"/>
    <cellStyle name="Millares 2 2 16" xfId="35" xr:uid="{0E1304A6-417F-4149-84AF-A9D8C2C6B76E}"/>
    <cellStyle name="Millares 2 2 16 2" xfId="206" xr:uid="{51F09317-E991-4115-9F08-4FE50314A027}"/>
    <cellStyle name="Millares 2 2 17" xfId="23" xr:uid="{8EDF6B52-984D-4986-A40F-6EA4F5EAA43B}"/>
    <cellStyle name="Millares 2 2 18" xfId="198" xr:uid="{9BBDDC3F-1381-4F5A-8538-091BC7C63869}"/>
    <cellStyle name="Millares 2 2 2" xfId="153" xr:uid="{8A5FBD83-D62A-455D-AAD6-F631C57BE87A}"/>
    <cellStyle name="Millares 2 2 2 2" xfId="180" xr:uid="{3E65EDB6-82BD-418B-BB8D-BDA13FDFF610}"/>
    <cellStyle name="Millares 2 2 2 2 2" xfId="292" xr:uid="{FE3CA3D4-36C0-4773-B017-EA7D8C74EC0A}"/>
    <cellStyle name="Millares 2 2 2 3" xfId="276" xr:uid="{EF0F94EA-C5E3-4F9B-A717-B37634E819CD}"/>
    <cellStyle name="Millares 2 2 3" xfId="171" xr:uid="{7FA97CB3-AA08-4424-B875-31351D89B510}"/>
    <cellStyle name="Millares 2 2 3 2" xfId="287" xr:uid="{0F9E0833-BAAE-431E-88AE-8E03C3B110C9}"/>
    <cellStyle name="Millares 2 2 4" xfId="162" xr:uid="{80545769-BDB0-4D4C-8E26-50945F9BF4D7}"/>
    <cellStyle name="Millares 2 2 4 2" xfId="282" xr:uid="{02286432-6396-44BB-B352-7D0CEB4A969B}"/>
    <cellStyle name="Millares 2 2 5" xfId="144" xr:uid="{1D526A04-F3F1-4E7E-BE6A-36354984E2D1}"/>
    <cellStyle name="Millares 2 2 5 2" xfId="271" xr:uid="{AD4E8BED-CBE4-49E6-B66A-0102C181663E}"/>
    <cellStyle name="Millares 2 2 6" xfId="135" xr:uid="{30B59A22-A217-48C9-A168-436FD199047C}"/>
    <cellStyle name="Millares 2 2 6 2" xfId="266" xr:uid="{08A9316A-AD4D-412D-A5F2-EC9961E8599C}"/>
    <cellStyle name="Millares 2 2 7" xfId="125" xr:uid="{2D433F42-CA38-4AEF-ACA1-210569961EE5}"/>
    <cellStyle name="Millares 2 2 7 2" xfId="260" xr:uid="{182C00FC-4F1D-4380-81B8-1C3C5BF00DC3}"/>
    <cellStyle name="Millares 2 2 8" xfId="115" xr:uid="{D9F29D4F-5C08-4373-AC1F-4692F4A36325}"/>
    <cellStyle name="Millares 2 2 8 2" xfId="254" xr:uid="{35F0EFEF-1DDE-4EBE-BA36-1D088E85D873}"/>
    <cellStyle name="Millares 2 2 9" xfId="105" xr:uid="{750134FC-3B7D-4EF3-A168-1EDD5AF632BF}"/>
    <cellStyle name="Millares 2 2 9 2" xfId="248" xr:uid="{EBAF0257-CFED-4996-8DE9-1ADBD1D23A5E}"/>
    <cellStyle name="Millares 2 20" xfId="192" xr:uid="{9B71E9E8-ADE8-484E-B1C1-83E9580B3936}"/>
    <cellStyle name="Millares 2 3" xfId="16" xr:uid="{00000000-0005-0000-0000-000004000000}"/>
    <cellStyle name="Millares 2 3 10" xfId="96" xr:uid="{E7EF0122-D7C5-40E9-9ACD-53D09C9AB41F}"/>
    <cellStyle name="Millares 2 3 10 2" xfId="243" xr:uid="{00B7134B-7C94-4056-973D-6C2F44F34AF3}"/>
    <cellStyle name="Millares 2 3 11" xfId="86" xr:uid="{DAA7004D-291D-4668-BE7A-B83AEAAEB1FB}"/>
    <cellStyle name="Millares 2 3 11 2" xfId="237" xr:uid="{A6C094EB-73A6-49A7-B419-0A3FCB7EECD9}"/>
    <cellStyle name="Millares 2 3 12" xfId="76" xr:uid="{C389F5B1-A5F5-411C-A6DF-1EA8A353BA9C}"/>
    <cellStyle name="Millares 2 3 12 2" xfId="231" xr:uid="{AB558C52-5709-4FF7-8BF4-F716EF4E3EBE}"/>
    <cellStyle name="Millares 2 3 13" xfId="66" xr:uid="{F2452930-9455-4600-9BE8-BA92BE365ED9}"/>
    <cellStyle name="Millares 2 3 13 2" xfId="225" xr:uid="{0EAAD216-3E48-44D3-B5C7-280616436C2F}"/>
    <cellStyle name="Millares 2 3 14" xfId="56" xr:uid="{7A3C18FE-A8AC-4907-9C4A-DE4B3FDDC8C6}"/>
    <cellStyle name="Millares 2 3 14 2" xfId="219" xr:uid="{BDCE5789-882E-45BA-835A-7648286294E4}"/>
    <cellStyle name="Millares 2 3 15" xfId="46" xr:uid="{560A1470-80C2-49F1-B367-4DF2536AFBB4}"/>
    <cellStyle name="Millares 2 3 15 2" xfId="213" xr:uid="{9492B6F5-6F18-4B3B-A1AC-E86A6E9A6A2B}"/>
    <cellStyle name="Millares 2 3 16" xfId="36" xr:uid="{C1276847-BAF1-4C20-A765-4F05BF941398}"/>
    <cellStyle name="Millares 2 3 16 2" xfId="207" xr:uid="{B2F881D4-4D04-433F-A33E-627F18588935}"/>
    <cellStyle name="Millares 2 3 17" xfId="24" xr:uid="{8C52C619-DB2B-4D96-AEC8-3DAF15C3BF2B}"/>
    <cellStyle name="Millares 2 3 18" xfId="199" xr:uid="{5897E1C9-C2BF-4790-8427-86EA4DCBF55C}"/>
    <cellStyle name="Millares 2 3 2" xfId="154" xr:uid="{D6484CB2-074C-4F98-9613-BADDF0668E2A}"/>
    <cellStyle name="Millares 2 3 2 2" xfId="181" xr:uid="{72BC1DE1-858E-46C6-A4D6-44EE70E321D4}"/>
    <cellStyle name="Millares 2 3 2 2 2" xfId="293" xr:uid="{C9C85975-503A-4D31-B3EB-080A09229CDA}"/>
    <cellStyle name="Millares 2 3 2 3" xfId="277" xr:uid="{9842F64D-4420-4C8B-862E-63175052AB0F}"/>
    <cellStyle name="Millares 2 3 3" xfId="172" xr:uid="{AE4A8610-434D-4825-8ABD-23D49F3D35AA}"/>
    <cellStyle name="Millares 2 3 3 2" xfId="288" xr:uid="{DC805945-7499-4432-B974-BDA04CD05B01}"/>
    <cellStyle name="Millares 2 3 4" xfId="163" xr:uid="{4749F948-4505-4923-A623-A201395B92F3}"/>
    <cellStyle name="Millares 2 3 4 2" xfId="283" xr:uid="{930995F6-124A-4349-90F5-7C8AE6CCD8E0}"/>
    <cellStyle name="Millares 2 3 5" xfId="145" xr:uid="{C369011C-CA53-4AC0-B315-CDA73529A28F}"/>
    <cellStyle name="Millares 2 3 5 2" xfId="272" xr:uid="{1FB81296-1C85-4D7D-90B0-95E8E7E0B983}"/>
    <cellStyle name="Millares 2 3 6" xfId="136" xr:uid="{5158D430-2804-4A0D-8B4F-13336AC20DB3}"/>
    <cellStyle name="Millares 2 3 6 2" xfId="267" xr:uid="{140369E7-A48C-40B7-A521-D7B84F38441A}"/>
    <cellStyle name="Millares 2 3 7" xfId="126" xr:uid="{A455A1D1-8EB3-4024-94CE-11B9109D44ED}"/>
    <cellStyle name="Millares 2 3 7 2" xfId="261" xr:uid="{BBA9067E-F566-4861-B6E4-693920DA7CB7}"/>
    <cellStyle name="Millares 2 3 8" xfId="116" xr:uid="{AF205A23-BE79-432A-B2AF-7CA1CD578034}"/>
    <cellStyle name="Millares 2 3 8 2" xfId="255" xr:uid="{A9D4B248-7C59-43D0-B697-75F6EAE6936D}"/>
    <cellStyle name="Millares 2 3 9" xfId="106" xr:uid="{44D9BF99-E841-4D37-92C6-3D4E49DF95B5}"/>
    <cellStyle name="Millares 2 3 9 2" xfId="249" xr:uid="{22F14058-8A5B-4C3C-BE47-DA047FC8E33E}"/>
    <cellStyle name="Millares 2 4" xfId="33" xr:uid="{32C8DADF-0796-446D-9BDD-C849BCB5B6BD}"/>
    <cellStyle name="Millares 2 4 10" xfId="73" xr:uid="{6871D4EA-5029-48DA-88E3-31236A6E3EE6}"/>
    <cellStyle name="Millares 2 4 10 2" xfId="228" xr:uid="{9AA7D2ED-D67D-41AD-8D14-C0ADC75F44B5}"/>
    <cellStyle name="Millares 2 4 11" xfId="63" xr:uid="{7CEC10E7-B9E5-4CE4-AFD8-36E59DF4547F}"/>
    <cellStyle name="Millares 2 4 11 2" xfId="222" xr:uid="{7444E461-1090-4E04-BB3F-C5089A75A6E4}"/>
    <cellStyle name="Millares 2 4 12" xfId="53" xr:uid="{B40B7620-0EFC-4865-BD2B-0D463A2E1703}"/>
    <cellStyle name="Millares 2 4 12 2" xfId="216" xr:uid="{F6AE9476-51C6-498E-A330-7686591B8BA3}"/>
    <cellStyle name="Millares 2 4 13" xfId="43" xr:uid="{2E5FB5F7-9286-4749-86F6-D88625D8C8B5}"/>
    <cellStyle name="Millares 2 4 13 2" xfId="210" xr:uid="{48A6CCC7-1A9E-4702-B90A-98A89B2BF20E}"/>
    <cellStyle name="Millares 2 4 14" xfId="188" xr:uid="{CAE78CE2-91DD-4477-84B6-F7E58609B2F1}"/>
    <cellStyle name="Millares 2 4 15" xfId="204" xr:uid="{9C731DDE-C68B-48B2-A441-031A26A0D021}"/>
    <cellStyle name="Millares 2 4 2" xfId="179" xr:uid="{13408D47-7FD3-4180-8C0F-0D47BF5D05BA}"/>
    <cellStyle name="Millares 2 4 2 2" xfId="291" xr:uid="{64396029-E637-4C5E-962E-4179DA39E106}"/>
    <cellStyle name="Millares 2 4 3" xfId="160" xr:uid="{D3259386-D6AD-48BF-97C3-99A8F02D8DC5}"/>
    <cellStyle name="Millares 2 4 3 2" xfId="280" xr:uid="{E318B7A0-FD77-4C2A-8552-A78D312D8EA5}"/>
    <cellStyle name="Millares 2 4 4" xfId="133" xr:uid="{5193A691-2B62-4ADB-9B51-AB7F34CF00AD}"/>
    <cellStyle name="Millares 2 4 4 2" xfId="264" xr:uid="{ACC2D8DA-1F8D-42DE-8AD9-20309A00BDD2}"/>
    <cellStyle name="Millares 2 4 5" xfId="123" xr:uid="{133A2C0C-F99F-422A-BFDD-5E880952645B}"/>
    <cellStyle name="Millares 2 4 5 2" xfId="258" xr:uid="{3E152E5E-9205-4F46-9642-4897020C763A}"/>
    <cellStyle name="Millares 2 4 6" xfId="113" xr:uid="{2D03F09E-F886-4AE6-88A5-E41439B391DA}"/>
    <cellStyle name="Millares 2 4 6 2" xfId="252" xr:uid="{2BF7DE42-912F-4CA8-8138-067528EAEA60}"/>
    <cellStyle name="Millares 2 4 7" xfId="103" xr:uid="{899A953A-EE06-40F2-94F2-86EA1ACBE7F1}"/>
    <cellStyle name="Millares 2 4 7 2" xfId="246" xr:uid="{AE3E15F7-6021-4697-B186-AA19FED64AEA}"/>
    <cellStyle name="Millares 2 4 8" xfId="93" xr:uid="{6B68F993-94E6-42FD-8B97-B6610BB07387}"/>
    <cellStyle name="Millares 2 4 8 2" xfId="240" xr:uid="{7FBD9B2B-DCEF-42DD-A1B3-C34088AF005F}"/>
    <cellStyle name="Millares 2 4 9" xfId="83" xr:uid="{272F1B43-D680-481B-8E2A-43CCD6DE4BAB}"/>
    <cellStyle name="Millares 2 4 9 2" xfId="234" xr:uid="{4B0770AE-DBEE-4C85-8352-45DB07E50194}"/>
    <cellStyle name="Millares 2 5" xfId="152" xr:uid="{D4E5F744-B9C3-43C1-B55D-5920F5CC2EE0}"/>
    <cellStyle name="Millares 2 5 2" xfId="170" xr:uid="{8BB0409E-E8A9-4201-8A8D-270A4E15B24B}"/>
    <cellStyle name="Millares 2 5 2 2" xfId="286" xr:uid="{151E369F-B60A-4F0D-876F-B695D7BF8FB7}"/>
    <cellStyle name="Millares 2 5 3" xfId="275" xr:uid="{CA68C1CE-C81D-4AF8-B120-CBAFF54F137F}"/>
    <cellStyle name="Millares 2 6" xfId="161" xr:uid="{2C7D7FDE-E553-4254-9C92-0B70C9AAFD19}"/>
    <cellStyle name="Millares 2 6 2" xfId="281" xr:uid="{95BE88DA-85DA-4CBE-B1DA-67A859CF97E6}"/>
    <cellStyle name="Millares 2 7" xfId="143" xr:uid="{23AF6EAA-0CED-4986-A8B3-2F687CD2546E}"/>
    <cellStyle name="Millares 2 7 2" xfId="270" xr:uid="{C74905BE-96E7-4C6C-89AD-68420A95DEDB}"/>
    <cellStyle name="Millares 2 8" xfId="134" xr:uid="{74683E3F-369E-47CA-8739-044FF782A3D8}"/>
    <cellStyle name="Millares 2 8 2" xfId="265" xr:uid="{E62A7E72-D899-431B-823B-D7046C0FC4AF}"/>
    <cellStyle name="Millares 2 9" xfId="124" xr:uid="{F86FE94B-851B-43C8-AC71-73E0F810831A}"/>
    <cellStyle name="Millares 2 9 2" xfId="259" xr:uid="{1C50A09C-A8C0-4F2D-B62A-35DB5F6122DC}"/>
    <cellStyle name="Millares 3" xfId="19" xr:uid="{00000000-0005-0000-0000-000005000000}"/>
    <cellStyle name="Millares 3 10" xfId="97" xr:uid="{E1B17B22-1ECA-4975-BE93-DA91F4E6979E}"/>
    <cellStyle name="Millares 3 10 2" xfId="244" xr:uid="{4E15BC18-2EC2-4F84-BF1B-F7CC3E472BB4}"/>
    <cellStyle name="Millares 3 11" xfId="87" xr:uid="{50B44DBA-2C15-482F-82CE-582C051089AA}"/>
    <cellStyle name="Millares 3 11 2" xfId="238" xr:uid="{E0E15584-482D-48E2-A7AF-AD31866FE554}"/>
    <cellStyle name="Millares 3 12" xfId="77" xr:uid="{C48C152C-8F16-4BE1-966F-C4BB1DBBA8B8}"/>
    <cellStyle name="Millares 3 12 2" xfId="232" xr:uid="{6F153BF3-6763-498B-B5D7-36E413D3E8E8}"/>
    <cellStyle name="Millares 3 13" xfId="67" xr:uid="{3ECF9426-7D37-445B-9CD8-EF0384B2614B}"/>
    <cellStyle name="Millares 3 13 2" xfId="226" xr:uid="{205FFDE5-A116-4C1B-B96D-1DEC0F77BCBC}"/>
    <cellStyle name="Millares 3 14" xfId="57" xr:uid="{D799A154-120E-4318-AA00-5405103F4576}"/>
    <cellStyle name="Millares 3 14 2" xfId="220" xr:uid="{9A5C1347-67A6-4446-88F4-0562C6EC82EA}"/>
    <cellStyle name="Millares 3 15" xfId="47" xr:uid="{7BB8F74F-45A4-41B5-BFFC-99E433EE700F}"/>
    <cellStyle name="Millares 3 15 2" xfId="214" xr:uid="{E7FB05BE-0089-4394-83DA-6116E3A3F4F1}"/>
    <cellStyle name="Millares 3 16" xfId="37" xr:uid="{120E8FAF-57BD-4B29-B3A0-0BBD5AFABB1F}"/>
    <cellStyle name="Millares 3 16 2" xfId="208" xr:uid="{811BA5DA-151D-4492-B4C8-117257187E30}"/>
    <cellStyle name="Millares 3 17" xfId="25" xr:uid="{0F73D5E4-00B7-47C0-8100-53CBCA1FD1E5}"/>
    <cellStyle name="Millares 3 18" xfId="202" xr:uid="{3C8BADD7-E53E-4035-96CF-17C3479DC04D}"/>
    <cellStyle name="Millares 3 2" xfId="155" xr:uid="{53EBC727-A8A8-480F-B0C4-AD06EFD62AA4}"/>
    <cellStyle name="Millares 3 2 2" xfId="182" xr:uid="{004D99C1-C51E-4D2C-928B-1E6CB06B0EA2}"/>
    <cellStyle name="Millares 3 2 2 2" xfId="294" xr:uid="{4E025416-FBC5-421B-B5B7-3A798ACD8519}"/>
    <cellStyle name="Millares 3 2 3" xfId="278" xr:uid="{D1FE10F5-07AB-4D9C-AC23-9ADCF9639B1B}"/>
    <cellStyle name="Millares 3 3" xfId="173" xr:uid="{00289A2D-0D67-4733-AA78-E22701837D5E}"/>
    <cellStyle name="Millares 3 3 2" xfId="289" xr:uid="{C4DE0DAF-D430-47B7-8B7B-4F413F1F9D71}"/>
    <cellStyle name="Millares 3 4" xfId="164" xr:uid="{E55C6D9F-DF49-4931-BCFC-784410975800}"/>
    <cellStyle name="Millares 3 4 2" xfId="284" xr:uid="{4D3DEC80-E4B2-4EB8-A639-BBA95EF4204E}"/>
    <cellStyle name="Millares 3 5" xfId="146" xr:uid="{AEE99D9D-BB17-4D78-A2FA-F3904E31673A}"/>
    <cellStyle name="Millares 3 5 2" xfId="273" xr:uid="{5DAFF7C1-E5E6-45B3-93B3-40894A188527}"/>
    <cellStyle name="Millares 3 6" xfId="137" xr:uid="{2000A2C1-21C6-4896-A9F1-CA9D1E49D29A}"/>
    <cellStyle name="Millares 3 6 2" xfId="268" xr:uid="{0CCF6008-F04E-4751-9023-2B770D6A9629}"/>
    <cellStyle name="Millares 3 7" xfId="127" xr:uid="{DE54B748-2114-4BEB-AD83-9CB3ADED25AE}"/>
    <cellStyle name="Millares 3 7 2" xfId="262" xr:uid="{7CDEAD2C-8C4B-4ACD-887B-723C63198B44}"/>
    <cellStyle name="Millares 3 8" xfId="117" xr:uid="{F091B7E0-B45E-4249-81E9-4DB1E6F515CE}"/>
    <cellStyle name="Millares 3 8 2" xfId="256" xr:uid="{89B98F57-3862-4BA5-B223-29135A124AC7}"/>
    <cellStyle name="Millares 3 9" xfId="107" xr:uid="{5022C34F-328D-4CDB-999C-7CA60BE34FD5}"/>
    <cellStyle name="Millares 3 9 2" xfId="250" xr:uid="{8127F376-641E-4DA3-BA01-E3979200F8D9}"/>
    <cellStyle name="Millares 4" xfId="17" xr:uid="{00000000-0005-0000-0000-000006000000}"/>
    <cellStyle name="Millares 4 2" xfId="187" xr:uid="{96CDA43A-23FE-4076-A583-231BDAD2CF58}"/>
    <cellStyle name="Millares 4 3" xfId="200" xr:uid="{7C6C8017-8935-47AD-ADBE-65E31F986955}"/>
    <cellStyle name="Millares 5" xfId="201" xr:uid="{2CDF370B-F094-42DB-97EF-173491DC35AF}"/>
    <cellStyle name="Moneda 2" xfId="26" xr:uid="{40DDF7E0-A5A7-4B00-BB5B-6F504507426F}"/>
    <cellStyle name="Moneda 2 10" xfId="98" xr:uid="{F89C60B1-2D21-4D56-B45B-4BF861B8C551}"/>
    <cellStyle name="Moneda 2 10 2" xfId="245" xr:uid="{78AA48C1-0A47-4919-9CDC-5EDB075D7767}"/>
    <cellStyle name="Moneda 2 11" xfId="88" xr:uid="{20987A7C-7EE0-4FC9-86CF-2EA824D27910}"/>
    <cellStyle name="Moneda 2 11 2" xfId="239" xr:uid="{86FA951B-651C-4C21-806D-1CF57484832D}"/>
    <cellStyle name="Moneda 2 12" xfId="78" xr:uid="{F149C6E6-A5C8-4042-B79B-1A03F7093B47}"/>
    <cellStyle name="Moneda 2 12 2" xfId="233" xr:uid="{7CD1EBF6-968F-4A42-8654-C0C50E531DF0}"/>
    <cellStyle name="Moneda 2 13" xfId="68" xr:uid="{E59197CE-263F-4F36-9D89-AA4EA9F13172}"/>
    <cellStyle name="Moneda 2 13 2" xfId="227" xr:uid="{DA894A21-EE78-4C67-ADB1-38372F1F5D1B}"/>
    <cellStyle name="Moneda 2 14" xfId="58" xr:uid="{FF74E715-761B-419F-A67D-91E7A2F4CC84}"/>
    <cellStyle name="Moneda 2 14 2" xfId="221" xr:uid="{C922558A-33E6-4445-9CE2-6236F9096DE6}"/>
    <cellStyle name="Moneda 2 15" xfId="48" xr:uid="{79E0D5BE-F6B6-4925-AC94-3427A36B9CB8}"/>
    <cellStyle name="Moneda 2 15 2" xfId="215" xr:uid="{CA536912-59C3-4D1E-9864-BFF3E9630A84}"/>
    <cellStyle name="Moneda 2 16" xfId="38" xr:uid="{4002ED82-E889-4BF5-AF4A-6F4C4AEAE937}"/>
    <cellStyle name="Moneda 2 16 2" xfId="209" xr:uid="{8706146B-C606-471B-939E-05A14CC75962}"/>
    <cellStyle name="Moneda 2 17" xfId="203" xr:uid="{3197D034-CCDC-4791-AE4E-E23063F5A23B}"/>
    <cellStyle name="Moneda 2 2" xfId="156" xr:uid="{0424FA7F-51AF-47C2-915E-EB44595F7D83}"/>
    <cellStyle name="Moneda 2 2 2" xfId="183" xr:uid="{BC0CDB14-941E-489C-BAA0-A2F2D2BFFAA4}"/>
    <cellStyle name="Moneda 2 2 2 2" xfId="295" xr:uid="{F5351F30-2E2C-4A94-8489-FB869CE65AC2}"/>
    <cellStyle name="Moneda 2 2 3" xfId="279" xr:uid="{A5DAAA3A-2929-4334-9B6D-55469E381058}"/>
    <cellStyle name="Moneda 2 3" xfId="174" xr:uid="{45817031-0654-4CC3-9A43-C45E82A3BF55}"/>
    <cellStyle name="Moneda 2 3 2" xfId="290" xr:uid="{053C0461-38FB-41C3-A50C-ABC04E9AD748}"/>
    <cellStyle name="Moneda 2 4" xfId="165" xr:uid="{73F917F5-C2C4-47CC-A2FB-F2D014FCC9CA}"/>
    <cellStyle name="Moneda 2 4 2" xfId="285" xr:uid="{301CFC04-5D31-4300-8E9F-70810BD09353}"/>
    <cellStyle name="Moneda 2 5" xfId="147" xr:uid="{2C43E9D6-D132-4C8E-94DB-2CA36D53F12E}"/>
    <cellStyle name="Moneda 2 5 2" xfId="274" xr:uid="{E1DCF455-D77C-4A35-BC85-2BDC1616754C}"/>
    <cellStyle name="Moneda 2 6" xfId="138" xr:uid="{5666F55D-CAD3-4691-8250-CCA1D45C1771}"/>
    <cellStyle name="Moneda 2 6 2" xfId="269" xr:uid="{3DF73915-EF65-49EF-BC0C-434AD4EB9C66}"/>
    <cellStyle name="Moneda 2 7" xfId="128" xr:uid="{A1B0DE16-4497-4C6C-894E-8F5911A703CD}"/>
    <cellStyle name="Moneda 2 7 2" xfId="263" xr:uid="{EC88ACA9-ED67-4128-97C8-9408F705FB53}"/>
    <cellStyle name="Moneda 2 8" xfId="118" xr:uid="{F99CA061-7369-44D7-9652-7B5EAE81DE4D}"/>
    <cellStyle name="Moneda 2 8 2" xfId="257" xr:uid="{B429E12E-D231-4454-A694-FB7DB9AFE775}"/>
    <cellStyle name="Moneda 2 9" xfId="108" xr:uid="{11378229-1BF0-40F9-8A30-F86A87F8FCAD}"/>
    <cellStyle name="Moneda 2 9 2" xfId="251" xr:uid="{746FCC65-6B7F-490F-9D0C-4DE519A8BA6D}"/>
    <cellStyle name="Normal" xfId="0" builtinId="0"/>
    <cellStyle name="Normal 2" xfId="2" xr:uid="{00000000-0005-0000-0000-000008000000}"/>
    <cellStyle name="Normal 2 10" xfId="109" xr:uid="{835EAAB7-7B36-422C-89DA-D727FD45AF57}"/>
    <cellStyle name="Normal 2 11" xfId="99" xr:uid="{FA8AC47A-7705-463B-AC84-982F1E3CEE34}"/>
    <cellStyle name="Normal 2 12" xfId="89" xr:uid="{1AA54F16-7324-4BD8-A18B-6D24B967B77D}"/>
    <cellStyle name="Normal 2 13" xfId="79" xr:uid="{4A5F53F3-9EFD-4116-BC92-26EF7DB97847}"/>
    <cellStyle name="Normal 2 14" xfId="69" xr:uid="{8C6FF28E-3DED-4584-BA1F-7C70F4BAABC7}"/>
    <cellStyle name="Normal 2 15" xfId="59" xr:uid="{C12CC5F0-A080-4714-9B53-C6D0F8115DF0}"/>
    <cellStyle name="Normal 2 16" xfId="49" xr:uid="{5698120D-F1A9-4F64-BE2F-516B7464959F}"/>
    <cellStyle name="Normal 2 17" xfId="39" xr:uid="{DC8DAB79-15A1-42F4-972E-B4EF4D0EC0E9}"/>
    <cellStyle name="Normal 2 2" xfId="3" xr:uid="{00000000-0005-0000-0000-000009000000}"/>
    <cellStyle name="Normal 2 3" xfId="9" xr:uid="{00000000-0005-0000-0000-00000A000000}"/>
    <cellStyle name="Normal 2 3 2" xfId="184" xr:uid="{A3D3BBF6-3DEE-46DA-B91F-E32F7E34D412}"/>
    <cellStyle name="Normal 2 3 3" xfId="157" xr:uid="{D3A5C58D-6610-4CF4-BC5A-88306F1FF8B5}"/>
    <cellStyle name="Normal 2 3 4" xfId="196" xr:uid="{84C2EB73-24EC-4A37-AAC6-C94DDBA95D46}"/>
    <cellStyle name="Normal 2 4" xfId="175" xr:uid="{B319161A-3491-4293-96E2-5AA65D17FC12}"/>
    <cellStyle name="Normal 2 5" xfId="166" xr:uid="{8CD8A66A-7707-4D65-B424-0349EE63C111}"/>
    <cellStyle name="Normal 2 6" xfId="148" xr:uid="{6E4C1F04-341E-438A-A334-F91BC29EE018}"/>
    <cellStyle name="Normal 2 7" xfId="139" xr:uid="{A30E1E02-ACDD-4B7F-8E06-F7BB418D8226}"/>
    <cellStyle name="Normal 2 8" xfId="129" xr:uid="{7504CB54-FA73-4E16-BBED-61B89EB30B51}"/>
    <cellStyle name="Normal 2 9" xfId="119" xr:uid="{5724C703-F3BF-431C-921E-F7A2E6170D86}"/>
    <cellStyle name="Normal 3" xfId="8" xr:uid="{00000000-0005-0000-0000-00000B000000}"/>
    <cellStyle name="Normal 3 10" xfId="100" xr:uid="{578A2808-4E29-41CF-8644-CB76745B8977}"/>
    <cellStyle name="Normal 3 11" xfId="90" xr:uid="{E4605A15-BF38-499D-8094-7970B1A557A9}"/>
    <cellStyle name="Normal 3 12" xfId="80" xr:uid="{5A7D5029-E1A9-4225-A307-8382314D7581}"/>
    <cellStyle name="Normal 3 13" xfId="70" xr:uid="{806E6DC8-4FE0-4477-A7E6-5701E5ADC17A}"/>
    <cellStyle name="Normal 3 14" xfId="60" xr:uid="{5BC684F7-A866-4F0F-9621-79F7AFFD0702}"/>
    <cellStyle name="Normal 3 15" xfId="50" xr:uid="{F9516B54-7945-459C-82C3-EB2861A56648}"/>
    <cellStyle name="Normal 3 16" xfId="40" xr:uid="{584DE23F-24E5-4622-BA6F-10444C4164E4}"/>
    <cellStyle name="Normal 3 17" xfId="195" xr:uid="{EAE1340C-DCA4-4C6C-9726-E1F6A6BA5C31}"/>
    <cellStyle name="Normal 3 2" xfId="10" xr:uid="{00000000-0005-0000-0000-00000C000000}"/>
    <cellStyle name="Normal 3 2 2" xfId="13" xr:uid="{00000000-0005-0000-0000-00000D000000}"/>
    <cellStyle name="Normal 3 2 3" xfId="189" xr:uid="{2501C5F2-2F58-47DA-B26F-2C13451D5A5C}"/>
    <cellStyle name="Normal 3 3" xfId="12" xr:uid="{00000000-0005-0000-0000-00000E000000}"/>
    <cellStyle name="Normal 3 3 2" xfId="176" xr:uid="{CEA68671-4227-4EFB-9FC5-0749B86FF5EC}"/>
    <cellStyle name="Normal 3 3 3" xfId="197" xr:uid="{274344C7-49FE-4D11-B76D-456C574E804D}"/>
    <cellStyle name="Normal 3 4" xfId="167" xr:uid="{FB641411-0576-49E5-8DD0-2B37D9336D3F}"/>
    <cellStyle name="Normal 3 5" xfId="149" xr:uid="{019F64E1-7050-4FE8-8AF9-F864413B87C5}"/>
    <cellStyle name="Normal 3 6" xfId="140" xr:uid="{1D683D1D-B2C3-4E28-B917-9C5EC3AA980D}"/>
    <cellStyle name="Normal 3 7" xfId="130" xr:uid="{D20D69EA-6530-4B38-81C7-F29A90A156B5}"/>
    <cellStyle name="Normal 3 8" xfId="120" xr:uid="{1FD42632-EF03-4BD4-9A51-8D8812DE094C}"/>
    <cellStyle name="Normal 3 9" xfId="110" xr:uid="{18599EEB-2F42-497B-AECF-2D3F54018666}"/>
    <cellStyle name="Normal 4" xfId="4" xr:uid="{00000000-0005-0000-0000-00000F000000}"/>
    <cellStyle name="Normal 4 2" xfId="28" xr:uid="{4BEE6751-E7B6-4702-8BF8-FE22DFDB3F20}"/>
    <cellStyle name="Normal 4 3" xfId="27" xr:uid="{B103F2E9-77FF-41CD-8442-D43B13D21E01}"/>
    <cellStyle name="Normal 4 4" xfId="193" xr:uid="{7CF887AF-D754-4F8E-B90A-932CC8CFA3C1}"/>
    <cellStyle name="Normal 5" xfId="5" xr:uid="{00000000-0005-0000-0000-000010000000}"/>
    <cellStyle name="Normal 5 2" xfId="30" xr:uid="{A124CD59-54CA-495E-9BAA-4E0EF910B67A}"/>
    <cellStyle name="Normal 5 3" xfId="29" xr:uid="{A6264F98-9E0C-4DA0-9DE0-EF2FA924B8B4}"/>
    <cellStyle name="Normal 5 4" xfId="194" xr:uid="{4424B608-204C-49AF-A8BE-5A6122610D91}"/>
    <cellStyle name="Normal 56" xfId="6" xr:uid="{00000000-0005-0000-0000-000011000000}"/>
    <cellStyle name="Normal 6" xfId="31" xr:uid="{56158FDA-1A43-41B2-BC37-BF92BED65F3A}"/>
    <cellStyle name="Normal 6 10" xfId="111" xr:uid="{5216D3AA-CCE0-4F42-8649-06628802B585}"/>
    <cellStyle name="Normal 6 11" xfId="101" xr:uid="{F3E5ECF1-5750-48A1-897D-8EF61F6EC38C}"/>
    <cellStyle name="Normal 6 12" xfId="91" xr:uid="{97A19484-B7C5-4FAC-9913-52903DD1FDE1}"/>
    <cellStyle name="Normal 6 13" xfId="81" xr:uid="{132AE480-CD84-4AB1-90AE-9B5751A24560}"/>
    <cellStyle name="Normal 6 14" xfId="71" xr:uid="{64B4AC49-8669-4FC8-A9DE-A52C691D16D6}"/>
    <cellStyle name="Normal 6 15" xfId="61" xr:uid="{74A5CE62-888E-4EFF-95F9-27864F084DFD}"/>
    <cellStyle name="Normal 6 16" xfId="51" xr:uid="{CCCAF8F6-49BB-4796-A05C-9261377DFF9E}"/>
    <cellStyle name="Normal 6 17" xfId="41" xr:uid="{1D63F81F-BDCB-439A-B348-0C1FEB9113F5}"/>
    <cellStyle name="Normal 6 2" xfId="32" xr:uid="{3A1BF9B6-6A35-4C24-B2AD-341B77EB0E80}"/>
    <cellStyle name="Normal 6 2 10" xfId="102" xr:uid="{CADA8882-256B-46AE-B4E9-EA42CA5C0482}"/>
    <cellStyle name="Normal 6 2 11" xfId="92" xr:uid="{20DF838F-A4C9-4AD5-999E-337A4BB2586C}"/>
    <cellStyle name="Normal 6 2 12" xfId="82" xr:uid="{0525870F-9B9A-4F89-ADD9-242DAEB39DEE}"/>
    <cellStyle name="Normal 6 2 13" xfId="72" xr:uid="{B0753D62-3FF9-46DB-B5DE-F73FC9A3C43D}"/>
    <cellStyle name="Normal 6 2 14" xfId="62" xr:uid="{E12AC750-2151-4418-91CE-0FE6C005265E}"/>
    <cellStyle name="Normal 6 2 15" xfId="52" xr:uid="{B88E81E2-4DFE-48D2-83E4-333690875E0C}"/>
    <cellStyle name="Normal 6 2 16" xfId="42" xr:uid="{9CE6084C-CBE2-4987-A3A9-2CDB2122409E}"/>
    <cellStyle name="Normal 6 2 2" xfId="159" xr:uid="{64543864-B06B-41B4-A55E-BAAC1FA43E32}"/>
    <cellStyle name="Normal 6 2 2 2" xfId="186" xr:uid="{4F4C7266-56B9-4451-87B2-5D399EADC63B}"/>
    <cellStyle name="Normal 6 2 3" xfId="178" xr:uid="{12C2E8DC-AAFA-4AF9-A77B-5F6F4B19C9CF}"/>
    <cellStyle name="Normal 6 2 4" xfId="169" xr:uid="{89836C48-C6C1-44C9-8A81-F7602A37F3A3}"/>
    <cellStyle name="Normal 6 2 5" xfId="151" xr:uid="{4A21164D-0D1F-476C-9019-30FAAA1AC0C0}"/>
    <cellStyle name="Normal 6 2 6" xfId="142" xr:uid="{9930071C-17E7-4A85-9B7B-F1DD41C77F07}"/>
    <cellStyle name="Normal 6 2 7" xfId="132" xr:uid="{F827C3BC-5A32-4538-ABBE-0B3DC73D1AA6}"/>
    <cellStyle name="Normal 6 2 8" xfId="122" xr:uid="{80706A24-C30C-4987-A89C-1893CF0C30F3}"/>
    <cellStyle name="Normal 6 2 9" xfId="112" xr:uid="{ECE24A6A-BCD8-4A34-B31A-BB2A7ED6C417}"/>
    <cellStyle name="Normal 6 3" xfId="158" xr:uid="{47B4A7F3-4B98-4BBB-8EA1-803ADC73B357}"/>
    <cellStyle name="Normal 6 3 2" xfId="185" xr:uid="{A9180D80-CCA6-40CF-A3E3-7692ADE5E510}"/>
    <cellStyle name="Normal 6 4" xfId="177" xr:uid="{CC771268-AFBE-4745-8FEF-A849E42712CA}"/>
    <cellStyle name="Normal 6 5" xfId="168" xr:uid="{B0B5FFA9-22DC-47FD-9A27-1859C1DBDCA5}"/>
    <cellStyle name="Normal 6 6" xfId="150" xr:uid="{4FC5792E-2B00-4C09-BC57-63F6A0566992}"/>
    <cellStyle name="Normal 6 7" xfId="141" xr:uid="{2D46DCE9-5539-4EFC-B198-93A7EDDA2030}"/>
    <cellStyle name="Normal 6 8" xfId="131" xr:uid="{EED8EEAC-7A6B-48F2-8DC1-B5C8367B52F0}"/>
    <cellStyle name="Normal 6 9" xfId="121" xr:uid="{428D9E37-DD5A-4A82-AD7F-8C11946BB050}"/>
    <cellStyle name="Normal 7" xfId="20" xr:uid="{DEF77C67-E62A-4D01-9F71-A63F6A789C66}"/>
    <cellStyle name="Normal 8" xfId="296" xr:uid="{4B99AF84-E7E2-4977-95FA-F8ACB61A2977}"/>
    <cellStyle name="Porcentaje" xfId="14" builtinId="5"/>
    <cellStyle name="Porcentaje 2" xfId="7" xr:uid="{00000000-0005-0000-0000-000013000000}"/>
    <cellStyle name="Porcentual 2" xfId="191" xr:uid="{ABC67775-F76E-4055-8C4F-72C1FF03A8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114300</xdr:rowOff>
    </xdr:from>
    <xdr:to>
      <xdr:col>0</xdr:col>
      <xdr:colOff>807720</xdr:colOff>
      <xdr:row>3</xdr:row>
      <xdr:rowOff>99060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30DABA-46F8-4AF2-BFFA-910526A96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14300"/>
          <a:ext cx="632460" cy="584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182880</xdr:rowOff>
    </xdr:from>
    <xdr:to>
      <xdr:col>1</xdr:col>
      <xdr:colOff>342900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5873AF-2EBD-45D6-B3F3-9D1254046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182880"/>
          <a:ext cx="632460" cy="601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440267</xdr:colOff>
      <xdr:row>0</xdr:row>
      <xdr:rowOff>93134</xdr:rowOff>
    </xdr:from>
    <xdr:to>
      <xdr:col>1</xdr:col>
      <xdr:colOff>522394</xdr:colOff>
      <xdr:row>2</xdr:row>
      <xdr:rowOff>220981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8679A8-E162-4A66-B872-603D59506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267" y="93134"/>
          <a:ext cx="632460" cy="601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</xdr:colOff>
      <xdr:row>0</xdr:row>
      <xdr:rowOff>228263</xdr:rowOff>
    </xdr:from>
    <xdr:to>
      <xdr:col>1</xdr:col>
      <xdr:colOff>57150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75130A-8EBE-4A47-A62F-8872153C1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" y="228263"/>
          <a:ext cx="577215" cy="5718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363416</xdr:colOff>
      <xdr:row>0</xdr:row>
      <xdr:rowOff>175846</xdr:rowOff>
    </xdr:from>
    <xdr:to>
      <xdr:col>1</xdr:col>
      <xdr:colOff>310076</xdr:colOff>
      <xdr:row>3</xdr:row>
      <xdr:rowOff>74441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D700CB-8CDB-4EAF-96C0-853E36014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16" y="175846"/>
          <a:ext cx="632460" cy="6019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204844</xdr:rowOff>
    </xdr:from>
    <xdr:to>
      <xdr:col>1</xdr:col>
      <xdr:colOff>632460</xdr:colOff>
      <xdr:row>3</xdr:row>
      <xdr:rowOff>126299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ADDAE8-A5CF-40D9-B94B-C6F1CC8D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082" y="204844"/>
          <a:ext cx="632460" cy="6207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205740</xdr:rowOff>
    </xdr:from>
    <xdr:to>
      <xdr:col>1</xdr:col>
      <xdr:colOff>541020</xdr:colOff>
      <xdr:row>3</xdr:row>
      <xdr:rowOff>117782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944220-4C87-4656-8AEA-83CA27FDE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205740"/>
          <a:ext cx="632460" cy="620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36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C7" sqref="C7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0.42578125" style="1" customWidth="1"/>
    <col min="4" max="4" width="10" style="1" customWidth="1"/>
    <col min="5" max="16384" width="12.85546875" style="1"/>
  </cols>
  <sheetData>
    <row r="1" spans="1:4" ht="16.149999999999999" customHeight="1" x14ac:dyDescent="0.2">
      <c r="A1" s="80" t="s">
        <v>541</v>
      </c>
      <c r="B1" s="81"/>
      <c r="C1" s="40" t="s">
        <v>442</v>
      </c>
      <c r="D1" s="41">
        <v>2024</v>
      </c>
    </row>
    <row r="2" spans="1:4" ht="16.149999999999999" customHeight="1" x14ac:dyDescent="0.2">
      <c r="A2" s="82" t="s">
        <v>441</v>
      </c>
      <c r="B2" s="83"/>
      <c r="C2" s="10" t="s">
        <v>443</v>
      </c>
      <c r="D2" s="42" t="s">
        <v>448</v>
      </c>
    </row>
    <row r="3" spans="1:4" ht="16.149999999999999" customHeight="1" x14ac:dyDescent="0.2">
      <c r="A3" s="84" t="s">
        <v>542</v>
      </c>
      <c r="B3" s="85"/>
      <c r="C3" s="10" t="s">
        <v>444</v>
      </c>
      <c r="D3" s="43">
        <v>2</v>
      </c>
    </row>
    <row r="4" spans="1:4" ht="16.149999999999999" customHeight="1" x14ac:dyDescent="0.2">
      <c r="A4" s="86" t="s">
        <v>462</v>
      </c>
      <c r="B4" s="87"/>
      <c r="C4" s="87"/>
      <c r="D4" s="88"/>
    </row>
    <row r="5" spans="1:4" ht="15" customHeight="1" x14ac:dyDescent="0.2">
      <c r="A5" s="37" t="s">
        <v>28</v>
      </c>
      <c r="B5" s="36" t="s">
        <v>29</v>
      </c>
    </row>
    <row r="6" spans="1:4" x14ac:dyDescent="0.2">
      <c r="A6" s="2"/>
      <c r="B6" s="3"/>
    </row>
    <row r="7" spans="1:4" x14ac:dyDescent="0.2">
      <c r="A7" s="4"/>
      <c r="B7" s="5" t="s">
        <v>30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27" t="s">
        <v>427</v>
      </c>
      <c r="B10" s="28" t="s">
        <v>498</v>
      </c>
    </row>
    <row r="11" spans="1:4" x14ac:dyDescent="0.2">
      <c r="A11" s="27" t="s">
        <v>428</v>
      </c>
      <c r="B11" s="28" t="s">
        <v>226</v>
      </c>
    </row>
    <row r="12" spans="1:4" x14ac:dyDescent="0.2">
      <c r="A12" s="27" t="s">
        <v>1</v>
      </c>
      <c r="B12" s="28" t="s">
        <v>2</v>
      </c>
    </row>
    <row r="13" spans="1:4" x14ac:dyDescent="0.2">
      <c r="A13" s="27" t="s">
        <v>3</v>
      </c>
      <c r="B13" s="28" t="s">
        <v>4</v>
      </c>
    </row>
    <row r="14" spans="1:4" x14ac:dyDescent="0.2">
      <c r="A14" s="27" t="s">
        <v>5</v>
      </c>
      <c r="B14" s="28" t="s">
        <v>6</v>
      </c>
    </row>
    <row r="15" spans="1:4" x14ac:dyDescent="0.2">
      <c r="A15" s="27" t="s">
        <v>36</v>
      </c>
      <c r="B15" s="28" t="s">
        <v>436</v>
      </c>
    </row>
    <row r="16" spans="1:4" x14ac:dyDescent="0.2">
      <c r="A16" s="27" t="s">
        <v>7</v>
      </c>
      <c r="B16" s="28" t="s">
        <v>437</v>
      </c>
    </row>
    <row r="17" spans="1:2" x14ac:dyDescent="0.2">
      <c r="A17" s="27" t="s">
        <v>8</v>
      </c>
      <c r="B17" s="28" t="s">
        <v>35</v>
      </c>
    </row>
    <row r="18" spans="1:2" x14ac:dyDescent="0.2">
      <c r="A18" s="27" t="s">
        <v>9</v>
      </c>
      <c r="B18" s="28" t="s">
        <v>10</v>
      </c>
    </row>
    <row r="19" spans="1:2" x14ac:dyDescent="0.2">
      <c r="A19" s="27" t="s">
        <v>11</v>
      </c>
      <c r="B19" s="28" t="s">
        <v>12</v>
      </c>
    </row>
    <row r="20" spans="1:2" x14ac:dyDescent="0.2">
      <c r="A20" s="27" t="s">
        <v>13</v>
      </c>
      <c r="B20" s="28" t="s">
        <v>14</v>
      </c>
    </row>
    <row r="21" spans="1:2" x14ac:dyDescent="0.2">
      <c r="A21" s="27" t="s">
        <v>15</v>
      </c>
      <c r="B21" s="28" t="s">
        <v>16</v>
      </c>
    </row>
    <row r="22" spans="1:2" x14ac:dyDescent="0.2">
      <c r="A22" s="27" t="s">
        <v>17</v>
      </c>
      <c r="B22" s="28" t="s">
        <v>438</v>
      </c>
    </row>
    <row r="23" spans="1:2" x14ac:dyDescent="0.2">
      <c r="A23" s="27" t="s">
        <v>18</v>
      </c>
      <c r="B23" s="28" t="s">
        <v>19</v>
      </c>
    </row>
    <row r="24" spans="1:2" x14ac:dyDescent="0.2">
      <c r="A24" s="27" t="s">
        <v>20</v>
      </c>
      <c r="B24" s="28" t="s">
        <v>63</v>
      </c>
    </row>
    <row r="25" spans="1:2" x14ac:dyDescent="0.2">
      <c r="A25" s="27" t="s">
        <v>21</v>
      </c>
      <c r="B25" s="28" t="s">
        <v>526</v>
      </c>
    </row>
    <row r="26" spans="1:2" x14ac:dyDescent="0.2">
      <c r="A26" s="27" t="s">
        <v>528</v>
      </c>
      <c r="B26" s="28" t="s">
        <v>529</v>
      </c>
    </row>
    <row r="27" spans="1:2" x14ac:dyDescent="0.2">
      <c r="A27" s="27" t="s">
        <v>527</v>
      </c>
      <c r="B27" s="28" t="s">
        <v>530</v>
      </c>
    </row>
    <row r="28" spans="1:2" x14ac:dyDescent="0.2">
      <c r="A28" s="27" t="s">
        <v>22</v>
      </c>
      <c r="B28" s="28" t="s">
        <v>23</v>
      </c>
    </row>
    <row r="29" spans="1:2" x14ac:dyDescent="0.2">
      <c r="A29" s="27" t="s">
        <v>24</v>
      </c>
      <c r="B29" s="28" t="s">
        <v>25</v>
      </c>
    </row>
    <row r="30" spans="1:2" x14ac:dyDescent="0.2">
      <c r="A30" s="27" t="s">
        <v>26</v>
      </c>
      <c r="B30" s="28" t="s">
        <v>534</v>
      </c>
    </row>
    <row r="31" spans="1:2" x14ac:dyDescent="0.2">
      <c r="A31" s="27" t="s">
        <v>27</v>
      </c>
      <c r="B31" s="28" t="s">
        <v>535</v>
      </c>
    </row>
    <row r="32" spans="1:2" x14ac:dyDescent="0.2">
      <c r="A32" s="27" t="s">
        <v>31</v>
      </c>
      <c r="B32" s="28" t="s">
        <v>536</v>
      </c>
    </row>
    <row r="33" spans="1:2" x14ac:dyDescent="0.2">
      <c r="A33" s="4"/>
      <c r="B33" s="7"/>
    </row>
    <row r="34" spans="1:2" ht="12" thickBot="1" x14ac:dyDescent="0.25">
      <c r="A34" s="8"/>
      <c r="B34" s="9"/>
    </row>
    <row r="36" spans="1:2" x14ac:dyDescent="0.2">
      <c r="A36" s="1" t="s">
        <v>463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F217" sqref="F21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1.5703125" style="14" customWidth="1"/>
    <col min="4" max="5" width="11" style="14" customWidth="1"/>
    <col min="6" max="16384" width="9.140625" style="14"/>
  </cols>
  <sheetData>
    <row r="1" spans="1:5" s="16" customFormat="1" ht="18.95" customHeight="1" x14ac:dyDescent="0.25">
      <c r="A1" s="83" t="s">
        <v>541</v>
      </c>
      <c r="B1" s="83"/>
      <c r="C1" s="83"/>
      <c r="D1" s="10" t="s">
        <v>445</v>
      </c>
      <c r="E1" s="15">
        <v>2024</v>
      </c>
    </row>
    <row r="2" spans="1:5" s="11" customFormat="1" ht="18.95" customHeight="1" x14ac:dyDescent="0.25">
      <c r="A2" s="83" t="s">
        <v>450</v>
      </c>
      <c r="B2" s="83"/>
      <c r="C2" s="83"/>
      <c r="D2" s="10" t="s">
        <v>446</v>
      </c>
      <c r="E2" s="15" t="s">
        <v>448</v>
      </c>
    </row>
    <row r="3" spans="1:5" s="11" customFormat="1" ht="18.95" customHeight="1" x14ac:dyDescent="0.25">
      <c r="A3" s="83" t="s">
        <v>542</v>
      </c>
      <c r="B3" s="83"/>
      <c r="C3" s="83"/>
      <c r="D3" s="10" t="s">
        <v>447</v>
      </c>
      <c r="E3" s="15">
        <v>2</v>
      </c>
    </row>
    <row r="4" spans="1:5" s="11" customFormat="1" ht="18.95" customHeight="1" x14ac:dyDescent="0.25">
      <c r="A4" s="83" t="s">
        <v>462</v>
      </c>
      <c r="B4" s="83"/>
      <c r="C4" s="83"/>
      <c r="D4" s="10"/>
      <c r="E4" s="15"/>
    </row>
    <row r="5" spans="1:5" x14ac:dyDescent="0.2">
      <c r="A5" s="12" t="s">
        <v>65</v>
      </c>
      <c r="B5" s="13"/>
      <c r="C5" s="13"/>
      <c r="D5" s="13"/>
      <c r="E5" s="13"/>
    </row>
    <row r="7" spans="1:5" x14ac:dyDescent="0.2">
      <c r="A7" s="29" t="s">
        <v>500</v>
      </c>
      <c r="B7" s="29"/>
      <c r="C7" s="29"/>
      <c r="D7" s="29"/>
      <c r="E7" s="29"/>
    </row>
    <row r="8" spans="1:5" x14ac:dyDescent="0.2">
      <c r="A8" s="160" t="s">
        <v>40</v>
      </c>
      <c r="B8" s="160" t="s">
        <v>37</v>
      </c>
      <c r="C8" s="160" t="s">
        <v>38</v>
      </c>
      <c r="D8" s="161" t="s">
        <v>225</v>
      </c>
      <c r="E8" s="162" t="s">
        <v>538</v>
      </c>
    </row>
    <row r="9" spans="1:5" x14ac:dyDescent="0.2">
      <c r="A9" s="163">
        <v>4000</v>
      </c>
      <c r="B9" s="164" t="s">
        <v>498</v>
      </c>
      <c r="C9" s="165">
        <f>SUM(C10+C57+C69)</f>
        <v>158579018.03</v>
      </c>
      <c r="D9" s="166"/>
      <c r="E9" s="167"/>
    </row>
    <row r="10" spans="1:5" x14ac:dyDescent="0.2">
      <c r="A10" s="163">
        <v>4100</v>
      </c>
      <c r="B10" s="164" t="s">
        <v>172</v>
      </c>
      <c r="C10" s="165">
        <f>SUM(C11+C21+C27+C30+C36+C39+C48)</f>
        <v>155806962.31</v>
      </c>
      <c r="D10" s="166"/>
      <c r="E10" s="167"/>
    </row>
    <row r="11" spans="1:5" x14ac:dyDescent="0.2">
      <c r="A11" s="163">
        <v>4110</v>
      </c>
      <c r="B11" s="164" t="s">
        <v>173</v>
      </c>
      <c r="C11" s="165">
        <f>SUM(C12:C20)</f>
        <v>0</v>
      </c>
      <c r="D11" s="166"/>
      <c r="E11" s="167"/>
    </row>
    <row r="12" spans="1:5" x14ac:dyDescent="0.2">
      <c r="A12" s="168">
        <v>4111</v>
      </c>
      <c r="B12" s="169" t="s">
        <v>174</v>
      </c>
      <c r="C12" s="170">
        <v>0</v>
      </c>
      <c r="D12" s="166"/>
      <c r="E12" s="167"/>
    </row>
    <row r="13" spans="1:5" x14ac:dyDescent="0.2">
      <c r="A13" s="168">
        <v>4112</v>
      </c>
      <c r="B13" s="169" t="s">
        <v>175</v>
      </c>
      <c r="C13" s="170">
        <v>0</v>
      </c>
      <c r="D13" s="166"/>
      <c r="E13" s="167"/>
    </row>
    <row r="14" spans="1:5" x14ac:dyDescent="0.2">
      <c r="A14" s="168">
        <v>4113</v>
      </c>
      <c r="B14" s="169" t="s">
        <v>176</v>
      </c>
      <c r="C14" s="170">
        <v>0</v>
      </c>
      <c r="D14" s="166"/>
      <c r="E14" s="167"/>
    </row>
    <row r="15" spans="1:5" x14ac:dyDescent="0.2">
      <c r="A15" s="168">
        <v>4114</v>
      </c>
      <c r="B15" s="169" t="s">
        <v>177</v>
      </c>
      <c r="C15" s="170">
        <v>0</v>
      </c>
      <c r="D15" s="166"/>
      <c r="E15" s="167"/>
    </row>
    <row r="16" spans="1:5" x14ac:dyDescent="0.2">
      <c r="A16" s="168">
        <v>4115</v>
      </c>
      <c r="B16" s="169" t="s">
        <v>178</v>
      </c>
      <c r="C16" s="170">
        <v>0</v>
      </c>
      <c r="D16" s="166"/>
      <c r="E16" s="167"/>
    </row>
    <row r="17" spans="1:5" x14ac:dyDescent="0.2">
      <c r="A17" s="168">
        <v>4116</v>
      </c>
      <c r="B17" s="169" t="s">
        <v>179</v>
      </c>
      <c r="C17" s="170">
        <v>0</v>
      </c>
      <c r="D17" s="166"/>
      <c r="E17" s="167"/>
    </row>
    <row r="18" spans="1:5" x14ac:dyDescent="0.2">
      <c r="A18" s="168">
        <v>4117</v>
      </c>
      <c r="B18" s="169" t="s">
        <v>180</v>
      </c>
      <c r="C18" s="170">
        <v>0</v>
      </c>
      <c r="D18" s="166"/>
      <c r="E18" s="167"/>
    </row>
    <row r="19" spans="1:5" ht="22.5" x14ac:dyDescent="0.2">
      <c r="A19" s="168">
        <v>4118</v>
      </c>
      <c r="B19" s="171" t="s">
        <v>356</v>
      </c>
      <c r="C19" s="170">
        <v>0</v>
      </c>
      <c r="D19" s="166"/>
      <c r="E19" s="167"/>
    </row>
    <row r="20" spans="1:5" x14ac:dyDescent="0.2">
      <c r="A20" s="168">
        <v>4119</v>
      </c>
      <c r="B20" s="169" t="s">
        <v>181</v>
      </c>
      <c r="C20" s="170">
        <v>0</v>
      </c>
      <c r="D20" s="166"/>
      <c r="E20" s="167"/>
    </row>
    <row r="21" spans="1:5" x14ac:dyDescent="0.2">
      <c r="A21" s="163">
        <v>4120</v>
      </c>
      <c r="B21" s="164" t="s">
        <v>182</v>
      </c>
      <c r="C21" s="165">
        <f>SUM(C22:C26)</f>
        <v>0</v>
      </c>
      <c r="D21" s="166"/>
      <c r="E21" s="167"/>
    </row>
    <row r="22" spans="1:5" x14ac:dyDescent="0.2">
      <c r="A22" s="168">
        <v>4121</v>
      </c>
      <c r="B22" s="169" t="s">
        <v>183</v>
      </c>
      <c r="C22" s="170">
        <v>0</v>
      </c>
      <c r="D22" s="166"/>
      <c r="E22" s="167"/>
    </row>
    <row r="23" spans="1:5" x14ac:dyDescent="0.2">
      <c r="A23" s="168">
        <v>4122</v>
      </c>
      <c r="B23" s="169" t="s">
        <v>357</v>
      </c>
      <c r="C23" s="170">
        <v>0</v>
      </c>
      <c r="D23" s="166"/>
      <c r="E23" s="167"/>
    </row>
    <row r="24" spans="1:5" x14ac:dyDescent="0.2">
      <c r="A24" s="168">
        <v>4123</v>
      </c>
      <c r="B24" s="169" t="s">
        <v>184</v>
      </c>
      <c r="C24" s="170">
        <v>0</v>
      </c>
      <c r="D24" s="166"/>
      <c r="E24" s="167"/>
    </row>
    <row r="25" spans="1:5" x14ac:dyDescent="0.2">
      <c r="A25" s="168">
        <v>4124</v>
      </c>
      <c r="B25" s="169" t="s">
        <v>185</v>
      </c>
      <c r="C25" s="170">
        <v>0</v>
      </c>
      <c r="D25" s="166"/>
      <c r="E25" s="167"/>
    </row>
    <row r="26" spans="1:5" x14ac:dyDescent="0.2">
      <c r="A26" s="168">
        <v>4129</v>
      </c>
      <c r="B26" s="169" t="s">
        <v>186</v>
      </c>
      <c r="C26" s="170">
        <v>0</v>
      </c>
      <c r="D26" s="166"/>
      <c r="E26" s="167"/>
    </row>
    <row r="27" spans="1:5" x14ac:dyDescent="0.2">
      <c r="A27" s="163">
        <v>4130</v>
      </c>
      <c r="B27" s="164" t="s">
        <v>187</v>
      </c>
      <c r="C27" s="165">
        <f>SUM(C28:C29)</f>
        <v>0</v>
      </c>
      <c r="D27" s="166"/>
      <c r="E27" s="167"/>
    </row>
    <row r="28" spans="1:5" x14ac:dyDescent="0.2">
      <c r="A28" s="168">
        <v>4131</v>
      </c>
      <c r="B28" s="169" t="s">
        <v>188</v>
      </c>
      <c r="C28" s="170">
        <v>0</v>
      </c>
      <c r="D28" s="166"/>
      <c r="E28" s="167"/>
    </row>
    <row r="29" spans="1:5" ht="22.5" x14ac:dyDescent="0.2">
      <c r="A29" s="168">
        <v>4132</v>
      </c>
      <c r="B29" s="171" t="s">
        <v>358</v>
      </c>
      <c r="C29" s="170">
        <v>0</v>
      </c>
      <c r="D29" s="166"/>
      <c r="E29" s="167"/>
    </row>
    <row r="30" spans="1:5" x14ac:dyDescent="0.2">
      <c r="A30" s="163">
        <v>4140</v>
      </c>
      <c r="B30" s="164" t="s">
        <v>189</v>
      </c>
      <c r="C30" s="165">
        <f>SUM(C31:C35)</f>
        <v>0</v>
      </c>
      <c r="D30" s="166"/>
      <c r="E30" s="167"/>
    </row>
    <row r="31" spans="1:5" x14ac:dyDescent="0.2">
      <c r="A31" s="168">
        <v>4141</v>
      </c>
      <c r="B31" s="169" t="s">
        <v>190</v>
      </c>
      <c r="C31" s="170">
        <v>0</v>
      </c>
      <c r="D31" s="166"/>
      <c r="E31" s="167"/>
    </row>
    <row r="32" spans="1:5" x14ac:dyDescent="0.2">
      <c r="A32" s="168">
        <v>4143</v>
      </c>
      <c r="B32" s="169" t="s">
        <v>191</v>
      </c>
      <c r="C32" s="170">
        <v>0</v>
      </c>
      <c r="D32" s="166"/>
      <c r="E32" s="167"/>
    </row>
    <row r="33" spans="1:5" x14ac:dyDescent="0.2">
      <c r="A33" s="168">
        <v>4144</v>
      </c>
      <c r="B33" s="169" t="s">
        <v>192</v>
      </c>
      <c r="C33" s="170">
        <v>0</v>
      </c>
      <c r="D33" s="166"/>
      <c r="E33" s="167"/>
    </row>
    <row r="34" spans="1:5" ht="22.5" x14ac:dyDescent="0.2">
      <c r="A34" s="168">
        <v>4145</v>
      </c>
      <c r="B34" s="171" t="s">
        <v>359</v>
      </c>
      <c r="C34" s="170">
        <v>0</v>
      </c>
      <c r="D34" s="166"/>
      <c r="E34" s="167"/>
    </row>
    <row r="35" spans="1:5" x14ac:dyDescent="0.2">
      <c r="A35" s="168">
        <v>4149</v>
      </c>
      <c r="B35" s="169" t="s">
        <v>193</v>
      </c>
      <c r="C35" s="170">
        <v>0</v>
      </c>
      <c r="D35" s="166"/>
      <c r="E35" s="167"/>
    </row>
    <row r="36" spans="1:5" x14ac:dyDescent="0.2">
      <c r="A36" s="163">
        <v>4150</v>
      </c>
      <c r="B36" s="164" t="s">
        <v>360</v>
      </c>
      <c r="C36" s="165">
        <f>SUM(C37:C38)</f>
        <v>12928118.130000001</v>
      </c>
      <c r="D36" s="166"/>
      <c r="E36" s="167"/>
    </row>
    <row r="37" spans="1:5" x14ac:dyDescent="0.2">
      <c r="A37" s="168">
        <v>4151</v>
      </c>
      <c r="B37" s="169" t="s">
        <v>360</v>
      </c>
      <c r="C37" s="170">
        <v>12928118.130000001</v>
      </c>
      <c r="D37" s="166"/>
      <c r="E37" s="167"/>
    </row>
    <row r="38" spans="1:5" ht="22.5" x14ac:dyDescent="0.2">
      <c r="A38" s="168">
        <v>4154</v>
      </c>
      <c r="B38" s="171" t="s">
        <v>361</v>
      </c>
      <c r="C38" s="170">
        <v>0</v>
      </c>
      <c r="D38" s="166"/>
      <c r="E38" s="167"/>
    </row>
    <row r="39" spans="1:5" x14ac:dyDescent="0.2">
      <c r="A39" s="163">
        <v>4160</v>
      </c>
      <c r="B39" s="164" t="s">
        <v>362</v>
      </c>
      <c r="C39" s="165">
        <f>SUM(C40:C47)</f>
        <v>0</v>
      </c>
      <c r="D39" s="166"/>
      <c r="E39" s="167"/>
    </row>
    <row r="40" spans="1:5" x14ac:dyDescent="0.2">
      <c r="A40" s="168">
        <v>4161</v>
      </c>
      <c r="B40" s="169" t="s">
        <v>194</v>
      </c>
      <c r="C40" s="170">
        <v>0</v>
      </c>
      <c r="D40" s="166"/>
      <c r="E40" s="167"/>
    </row>
    <row r="41" spans="1:5" x14ac:dyDescent="0.2">
      <c r="A41" s="168">
        <v>4162</v>
      </c>
      <c r="B41" s="169" t="s">
        <v>195</v>
      </c>
      <c r="C41" s="170">
        <v>0</v>
      </c>
      <c r="D41" s="166"/>
      <c r="E41" s="167"/>
    </row>
    <row r="42" spans="1:5" x14ac:dyDescent="0.2">
      <c r="A42" s="168">
        <v>4163</v>
      </c>
      <c r="B42" s="169" t="s">
        <v>196</v>
      </c>
      <c r="C42" s="170">
        <v>0</v>
      </c>
      <c r="D42" s="166"/>
      <c r="E42" s="167"/>
    </row>
    <row r="43" spans="1:5" x14ac:dyDescent="0.2">
      <c r="A43" s="168">
        <v>4164</v>
      </c>
      <c r="B43" s="169" t="s">
        <v>197</v>
      </c>
      <c r="C43" s="170">
        <v>0</v>
      </c>
      <c r="D43" s="166"/>
      <c r="E43" s="167"/>
    </row>
    <row r="44" spans="1:5" x14ac:dyDescent="0.2">
      <c r="A44" s="168">
        <v>4165</v>
      </c>
      <c r="B44" s="169" t="s">
        <v>198</v>
      </c>
      <c r="C44" s="170">
        <v>0</v>
      </c>
      <c r="D44" s="166"/>
      <c r="E44" s="167"/>
    </row>
    <row r="45" spans="1:5" ht="22.5" x14ac:dyDescent="0.2">
      <c r="A45" s="168">
        <v>4166</v>
      </c>
      <c r="B45" s="171" t="s">
        <v>363</v>
      </c>
      <c r="C45" s="170">
        <v>0</v>
      </c>
      <c r="D45" s="166"/>
      <c r="E45" s="167"/>
    </row>
    <row r="46" spans="1:5" x14ac:dyDescent="0.2">
      <c r="A46" s="168">
        <v>4168</v>
      </c>
      <c r="B46" s="169" t="s">
        <v>199</v>
      </c>
      <c r="C46" s="170">
        <v>0</v>
      </c>
      <c r="D46" s="166"/>
      <c r="E46" s="167"/>
    </row>
    <row r="47" spans="1:5" x14ac:dyDescent="0.2">
      <c r="A47" s="168">
        <v>4169</v>
      </c>
      <c r="B47" s="169" t="s">
        <v>200</v>
      </c>
      <c r="C47" s="170">
        <v>0</v>
      </c>
      <c r="D47" s="166"/>
      <c r="E47" s="167"/>
    </row>
    <row r="48" spans="1:5" x14ac:dyDescent="0.2">
      <c r="A48" s="163">
        <v>4170</v>
      </c>
      <c r="B48" s="164" t="s">
        <v>440</v>
      </c>
      <c r="C48" s="165">
        <f>SUM(C49:C56)</f>
        <v>142878844.18000001</v>
      </c>
      <c r="D48" s="166"/>
      <c r="E48" s="167"/>
    </row>
    <row r="49" spans="1:5" x14ac:dyDescent="0.2">
      <c r="A49" s="168">
        <v>4171</v>
      </c>
      <c r="B49" s="169" t="s">
        <v>364</v>
      </c>
      <c r="C49" s="170">
        <v>0</v>
      </c>
      <c r="D49" s="166"/>
      <c r="E49" s="167"/>
    </row>
    <row r="50" spans="1:5" x14ac:dyDescent="0.2">
      <c r="A50" s="168">
        <v>4172</v>
      </c>
      <c r="B50" s="169" t="s">
        <v>365</v>
      </c>
      <c r="C50" s="170">
        <v>0</v>
      </c>
      <c r="D50" s="166"/>
      <c r="E50" s="167"/>
    </row>
    <row r="51" spans="1:5" ht="22.5" x14ac:dyDescent="0.2">
      <c r="A51" s="168">
        <v>4173</v>
      </c>
      <c r="B51" s="171" t="s">
        <v>366</v>
      </c>
      <c r="C51" s="170">
        <v>142878844.18000001</v>
      </c>
      <c r="D51" s="166"/>
      <c r="E51" s="167"/>
    </row>
    <row r="52" spans="1:5" ht="22.5" x14ac:dyDescent="0.2">
      <c r="A52" s="168">
        <v>4174</v>
      </c>
      <c r="B52" s="171" t="s">
        <v>367</v>
      </c>
      <c r="C52" s="170">
        <v>0</v>
      </c>
      <c r="D52" s="166"/>
      <c r="E52" s="167"/>
    </row>
    <row r="53" spans="1:5" ht="22.5" x14ac:dyDescent="0.2">
      <c r="A53" s="168">
        <v>4175</v>
      </c>
      <c r="B53" s="171" t="s">
        <v>368</v>
      </c>
      <c r="C53" s="170">
        <v>0</v>
      </c>
      <c r="D53" s="166"/>
      <c r="E53" s="167"/>
    </row>
    <row r="54" spans="1:5" ht="22.5" x14ac:dyDescent="0.2">
      <c r="A54" s="168">
        <v>4176</v>
      </c>
      <c r="B54" s="171" t="s">
        <v>369</v>
      </c>
      <c r="C54" s="170">
        <v>0</v>
      </c>
      <c r="D54" s="166"/>
      <c r="E54" s="167"/>
    </row>
    <row r="55" spans="1:5" ht="22.5" x14ac:dyDescent="0.2">
      <c r="A55" s="168">
        <v>4177</v>
      </c>
      <c r="B55" s="171" t="s">
        <v>370</v>
      </c>
      <c r="C55" s="170">
        <v>0</v>
      </c>
      <c r="D55" s="166"/>
      <c r="E55" s="167"/>
    </row>
    <row r="56" spans="1:5" ht="22.5" x14ac:dyDescent="0.2">
      <c r="A56" s="168">
        <v>4178</v>
      </c>
      <c r="B56" s="171" t="s">
        <v>371</v>
      </c>
      <c r="C56" s="170">
        <v>0</v>
      </c>
      <c r="D56" s="166"/>
      <c r="E56" s="167"/>
    </row>
    <row r="57" spans="1:5" ht="33.75" x14ac:dyDescent="0.2">
      <c r="A57" s="163">
        <v>4200</v>
      </c>
      <c r="B57" s="172" t="s">
        <v>372</v>
      </c>
      <c r="C57" s="165">
        <f>+C58+C64</f>
        <v>2490183.7200000002</v>
      </c>
      <c r="D57" s="166"/>
      <c r="E57" s="167"/>
    </row>
    <row r="58" spans="1:5" ht="22.5" x14ac:dyDescent="0.2">
      <c r="A58" s="163">
        <v>4210</v>
      </c>
      <c r="B58" s="172" t="s">
        <v>373</v>
      </c>
      <c r="C58" s="165">
        <f>SUM(C59:C63)</f>
        <v>0</v>
      </c>
      <c r="D58" s="166"/>
      <c r="E58" s="167"/>
    </row>
    <row r="59" spans="1:5" x14ac:dyDescent="0.2">
      <c r="A59" s="168">
        <v>4211</v>
      </c>
      <c r="B59" s="169" t="s">
        <v>201</v>
      </c>
      <c r="C59" s="170">
        <v>0</v>
      </c>
      <c r="D59" s="166"/>
      <c r="E59" s="167"/>
    </row>
    <row r="60" spans="1:5" x14ac:dyDescent="0.2">
      <c r="A60" s="168">
        <v>4212</v>
      </c>
      <c r="B60" s="169" t="s">
        <v>202</v>
      </c>
      <c r="C60" s="170">
        <v>0</v>
      </c>
      <c r="D60" s="166"/>
      <c r="E60" s="167"/>
    </row>
    <row r="61" spans="1:5" x14ac:dyDescent="0.2">
      <c r="A61" s="168">
        <v>4213</v>
      </c>
      <c r="B61" s="169" t="s">
        <v>203</v>
      </c>
      <c r="C61" s="170">
        <v>0</v>
      </c>
      <c r="D61" s="166"/>
      <c r="E61" s="167"/>
    </row>
    <row r="62" spans="1:5" x14ac:dyDescent="0.2">
      <c r="A62" s="168">
        <v>4214</v>
      </c>
      <c r="B62" s="169" t="s">
        <v>374</v>
      </c>
      <c r="C62" s="170">
        <v>0</v>
      </c>
      <c r="D62" s="166"/>
      <c r="E62" s="167"/>
    </row>
    <row r="63" spans="1:5" x14ac:dyDescent="0.2">
      <c r="A63" s="168">
        <v>4215</v>
      </c>
      <c r="B63" s="169" t="s">
        <v>375</v>
      </c>
      <c r="C63" s="170">
        <v>0</v>
      </c>
      <c r="D63" s="166"/>
      <c r="E63" s="167"/>
    </row>
    <row r="64" spans="1:5" x14ac:dyDescent="0.2">
      <c r="A64" s="163">
        <v>4220</v>
      </c>
      <c r="B64" s="164" t="s">
        <v>204</v>
      </c>
      <c r="C64" s="165">
        <f>SUM(C65:C68)</f>
        <v>2490183.7200000002</v>
      </c>
      <c r="D64" s="166"/>
      <c r="E64" s="167"/>
    </row>
    <row r="65" spans="1:5" x14ac:dyDescent="0.2">
      <c r="A65" s="168">
        <v>4221</v>
      </c>
      <c r="B65" s="169" t="s">
        <v>205</v>
      </c>
      <c r="C65" s="170">
        <v>2490183.7200000002</v>
      </c>
      <c r="D65" s="166"/>
      <c r="E65" s="167"/>
    </row>
    <row r="66" spans="1:5" x14ac:dyDescent="0.2">
      <c r="A66" s="168">
        <v>4223</v>
      </c>
      <c r="B66" s="169" t="s">
        <v>206</v>
      </c>
      <c r="C66" s="170">
        <v>0</v>
      </c>
      <c r="D66" s="166"/>
      <c r="E66" s="167"/>
    </row>
    <row r="67" spans="1:5" x14ac:dyDescent="0.2">
      <c r="A67" s="168">
        <v>4225</v>
      </c>
      <c r="B67" s="169" t="s">
        <v>208</v>
      </c>
      <c r="C67" s="170">
        <v>0</v>
      </c>
      <c r="D67" s="166"/>
      <c r="E67" s="167"/>
    </row>
    <row r="68" spans="1:5" x14ac:dyDescent="0.2">
      <c r="A68" s="168">
        <v>4227</v>
      </c>
      <c r="B68" s="169" t="s">
        <v>376</v>
      </c>
      <c r="C68" s="170">
        <v>0</v>
      </c>
      <c r="D68" s="166"/>
      <c r="E68" s="167"/>
    </row>
    <row r="69" spans="1:5" x14ac:dyDescent="0.2">
      <c r="A69" s="173">
        <v>4300</v>
      </c>
      <c r="B69" s="164" t="s">
        <v>209</v>
      </c>
      <c r="C69" s="165">
        <f>C70+C73+C79+C81+C83</f>
        <v>281872</v>
      </c>
      <c r="D69" s="169"/>
      <c r="E69" s="169"/>
    </row>
    <row r="70" spans="1:5" x14ac:dyDescent="0.2">
      <c r="A70" s="173">
        <v>4310</v>
      </c>
      <c r="B70" s="164" t="s">
        <v>210</v>
      </c>
      <c r="C70" s="165">
        <f>SUM(C71:C72)</f>
        <v>0</v>
      </c>
      <c r="D70" s="169"/>
      <c r="E70" s="169"/>
    </row>
    <row r="71" spans="1:5" x14ac:dyDescent="0.2">
      <c r="A71" s="174">
        <v>4311</v>
      </c>
      <c r="B71" s="169" t="s">
        <v>377</v>
      </c>
      <c r="C71" s="170">
        <v>0</v>
      </c>
      <c r="D71" s="169"/>
      <c r="E71" s="169"/>
    </row>
    <row r="72" spans="1:5" x14ac:dyDescent="0.2">
      <c r="A72" s="174">
        <v>4319</v>
      </c>
      <c r="B72" s="169" t="s">
        <v>211</v>
      </c>
      <c r="C72" s="170">
        <v>0</v>
      </c>
      <c r="D72" s="169"/>
      <c r="E72" s="169"/>
    </row>
    <row r="73" spans="1:5" x14ac:dyDescent="0.2">
      <c r="A73" s="173">
        <v>4320</v>
      </c>
      <c r="B73" s="164" t="s">
        <v>212</v>
      </c>
      <c r="C73" s="165">
        <f>SUM(C74:C78)</f>
        <v>0</v>
      </c>
      <c r="D73" s="169"/>
      <c r="E73" s="169"/>
    </row>
    <row r="74" spans="1:5" x14ac:dyDescent="0.2">
      <c r="A74" s="174">
        <v>4321</v>
      </c>
      <c r="B74" s="169" t="s">
        <v>213</v>
      </c>
      <c r="C74" s="170">
        <v>0</v>
      </c>
      <c r="D74" s="169"/>
      <c r="E74" s="169"/>
    </row>
    <row r="75" spans="1:5" x14ac:dyDescent="0.2">
      <c r="A75" s="174">
        <v>4322</v>
      </c>
      <c r="B75" s="169" t="s">
        <v>214</v>
      </c>
      <c r="C75" s="170">
        <v>0</v>
      </c>
      <c r="D75" s="169"/>
      <c r="E75" s="169"/>
    </row>
    <row r="76" spans="1:5" x14ac:dyDescent="0.2">
      <c r="A76" s="174">
        <v>4323</v>
      </c>
      <c r="B76" s="169" t="s">
        <v>215</v>
      </c>
      <c r="C76" s="170">
        <v>0</v>
      </c>
      <c r="D76" s="169"/>
      <c r="E76" s="169"/>
    </row>
    <row r="77" spans="1:5" x14ac:dyDescent="0.2">
      <c r="A77" s="174">
        <v>4324</v>
      </c>
      <c r="B77" s="169" t="s">
        <v>216</v>
      </c>
      <c r="C77" s="170">
        <v>0</v>
      </c>
      <c r="D77" s="169"/>
      <c r="E77" s="169"/>
    </row>
    <row r="78" spans="1:5" x14ac:dyDescent="0.2">
      <c r="A78" s="174">
        <v>4325</v>
      </c>
      <c r="B78" s="169" t="s">
        <v>217</v>
      </c>
      <c r="C78" s="170">
        <v>0</v>
      </c>
      <c r="D78" s="169"/>
      <c r="E78" s="169"/>
    </row>
    <row r="79" spans="1:5" x14ac:dyDescent="0.2">
      <c r="A79" s="173">
        <v>4330</v>
      </c>
      <c r="B79" s="164" t="s">
        <v>218</v>
      </c>
      <c r="C79" s="165">
        <f>SUM(C80)</f>
        <v>0</v>
      </c>
      <c r="D79" s="169"/>
      <c r="E79" s="169"/>
    </row>
    <row r="80" spans="1:5" x14ac:dyDescent="0.2">
      <c r="A80" s="174">
        <v>4331</v>
      </c>
      <c r="B80" s="169" t="s">
        <v>218</v>
      </c>
      <c r="C80" s="170">
        <v>0</v>
      </c>
      <c r="D80" s="169"/>
      <c r="E80" s="169"/>
    </row>
    <row r="81" spans="1:5" x14ac:dyDescent="0.2">
      <c r="A81" s="173">
        <v>4340</v>
      </c>
      <c r="B81" s="164" t="s">
        <v>219</v>
      </c>
      <c r="C81" s="165">
        <f>SUM(C82)</f>
        <v>0</v>
      </c>
      <c r="D81" s="169"/>
      <c r="E81" s="169"/>
    </row>
    <row r="82" spans="1:5" x14ac:dyDescent="0.2">
      <c r="A82" s="174">
        <v>4341</v>
      </c>
      <c r="B82" s="169" t="s">
        <v>219</v>
      </c>
      <c r="C82" s="170">
        <v>0</v>
      </c>
      <c r="D82" s="169"/>
      <c r="E82" s="169"/>
    </row>
    <row r="83" spans="1:5" x14ac:dyDescent="0.2">
      <c r="A83" s="173">
        <v>4390</v>
      </c>
      <c r="B83" s="164" t="s">
        <v>220</v>
      </c>
      <c r="C83" s="165">
        <f>SUM(C84:C90)</f>
        <v>281872</v>
      </c>
      <c r="D83" s="169"/>
      <c r="E83" s="169"/>
    </row>
    <row r="84" spans="1:5" x14ac:dyDescent="0.2">
      <c r="A84" s="174">
        <v>4392</v>
      </c>
      <c r="B84" s="169" t="s">
        <v>221</v>
      </c>
      <c r="C84" s="170">
        <v>0</v>
      </c>
      <c r="D84" s="169"/>
      <c r="E84" s="169"/>
    </row>
    <row r="85" spans="1:5" x14ac:dyDescent="0.2">
      <c r="A85" s="174">
        <v>4393</v>
      </c>
      <c r="B85" s="169" t="s">
        <v>378</v>
      </c>
      <c r="C85" s="170">
        <v>0</v>
      </c>
      <c r="D85" s="169"/>
      <c r="E85" s="169"/>
    </row>
    <row r="86" spans="1:5" x14ac:dyDescent="0.2">
      <c r="A86" s="174">
        <v>4394</v>
      </c>
      <c r="B86" s="169" t="s">
        <v>222</v>
      </c>
      <c r="C86" s="170">
        <v>0</v>
      </c>
      <c r="D86" s="169"/>
      <c r="E86" s="169"/>
    </row>
    <row r="87" spans="1:5" x14ac:dyDescent="0.2">
      <c r="A87" s="174">
        <v>4395</v>
      </c>
      <c r="B87" s="169" t="s">
        <v>223</v>
      </c>
      <c r="C87" s="170">
        <v>0</v>
      </c>
      <c r="D87" s="169"/>
      <c r="E87" s="169"/>
    </row>
    <row r="88" spans="1:5" x14ac:dyDescent="0.2">
      <c r="A88" s="174">
        <v>4396</v>
      </c>
      <c r="B88" s="169" t="s">
        <v>224</v>
      </c>
      <c r="C88" s="170">
        <v>0</v>
      </c>
      <c r="D88" s="169"/>
      <c r="E88" s="169"/>
    </row>
    <row r="89" spans="1:5" x14ac:dyDescent="0.2">
      <c r="A89" s="174">
        <v>4397</v>
      </c>
      <c r="B89" s="169" t="s">
        <v>379</v>
      </c>
      <c r="C89" s="170">
        <v>0</v>
      </c>
      <c r="D89" s="169"/>
      <c r="E89" s="169"/>
    </row>
    <row r="90" spans="1:5" x14ac:dyDescent="0.2">
      <c r="A90" s="174">
        <v>4399</v>
      </c>
      <c r="B90" s="169" t="s">
        <v>220</v>
      </c>
      <c r="C90" s="170">
        <v>281872</v>
      </c>
      <c r="D90" s="169"/>
      <c r="E90" s="169"/>
    </row>
    <row r="91" spans="1:5" x14ac:dyDescent="0.2">
      <c r="A91" s="30"/>
      <c r="B91" s="30"/>
      <c r="C91" s="30"/>
      <c r="D91" s="30"/>
      <c r="E91" s="30"/>
    </row>
    <row r="92" spans="1:5" x14ac:dyDescent="0.2">
      <c r="A92" s="29" t="s">
        <v>499</v>
      </c>
      <c r="B92" s="29"/>
      <c r="C92" s="29"/>
      <c r="D92" s="29"/>
      <c r="E92" s="29"/>
    </row>
    <row r="93" spans="1:5" x14ac:dyDescent="0.2">
      <c r="A93" s="160" t="s">
        <v>40</v>
      </c>
      <c r="B93" s="160" t="s">
        <v>37</v>
      </c>
      <c r="C93" s="160" t="s">
        <v>38</v>
      </c>
      <c r="D93" s="160" t="s">
        <v>225</v>
      </c>
      <c r="E93" s="160" t="s">
        <v>538</v>
      </c>
    </row>
    <row r="94" spans="1:5" x14ac:dyDescent="0.2">
      <c r="A94" s="173">
        <v>5000</v>
      </c>
      <c r="B94" s="164" t="s">
        <v>226</v>
      </c>
      <c r="C94" s="165">
        <f>C95+C123+C156+C166+C181+C210</f>
        <v>83555707.840000004</v>
      </c>
      <c r="D94" s="175">
        <v>1</v>
      </c>
      <c r="E94" s="169"/>
    </row>
    <row r="95" spans="1:5" x14ac:dyDescent="0.2">
      <c r="A95" s="173">
        <v>5100</v>
      </c>
      <c r="B95" s="164" t="s">
        <v>227</v>
      </c>
      <c r="C95" s="165">
        <f>C96+C103+C113</f>
        <v>83535821.269999996</v>
      </c>
      <c r="D95" s="175">
        <f>C95/$C$94</f>
        <v>0.99976199627154028</v>
      </c>
      <c r="E95" s="169"/>
    </row>
    <row r="96" spans="1:5" x14ac:dyDescent="0.2">
      <c r="A96" s="173">
        <v>5110</v>
      </c>
      <c r="B96" s="164" t="s">
        <v>228</v>
      </c>
      <c r="C96" s="165">
        <f>SUM(C97:C102)</f>
        <v>45137861.140000001</v>
      </c>
      <c r="D96" s="175">
        <f t="shared" ref="D96:D159" si="0">C96/$C$94</f>
        <v>0.54021277907709242</v>
      </c>
      <c r="E96" s="169"/>
    </row>
    <row r="97" spans="1:5" x14ac:dyDescent="0.2">
      <c r="A97" s="174">
        <v>5111</v>
      </c>
      <c r="B97" s="169" t="s">
        <v>229</v>
      </c>
      <c r="C97" s="170">
        <v>26357617.399999999</v>
      </c>
      <c r="D97" s="176">
        <f t="shared" si="0"/>
        <v>0.31544963332094483</v>
      </c>
      <c r="E97" s="169"/>
    </row>
    <row r="98" spans="1:5" x14ac:dyDescent="0.2">
      <c r="A98" s="174">
        <v>5112</v>
      </c>
      <c r="B98" s="169" t="s">
        <v>230</v>
      </c>
      <c r="C98" s="170">
        <v>4800</v>
      </c>
      <c r="D98" s="176">
        <f t="shared" si="0"/>
        <v>5.7446703810964924E-5</v>
      </c>
      <c r="E98" s="169"/>
    </row>
    <row r="99" spans="1:5" x14ac:dyDescent="0.2">
      <c r="A99" s="174">
        <v>5113</v>
      </c>
      <c r="B99" s="169" t="s">
        <v>231</v>
      </c>
      <c r="C99" s="170">
        <v>2790063.08</v>
      </c>
      <c r="D99" s="176">
        <f t="shared" si="0"/>
        <v>3.3391651535555948E-2</v>
      </c>
      <c r="E99" s="169"/>
    </row>
    <row r="100" spans="1:5" x14ac:dyDescent="0.2">
      <c r="A100" s="174">
        <v>5114</v>
      </c>
      <c r="B100" s="169" t="s">
        <v>232</v>
      </c>
      <c r="C100" s="170">
        <v>8053831.9299999997</v>
      </c>
      <c r="D100" s="176">
        <f t="shared" si="0"/>
        <v>9.6388770297083745E-2</v>
      </c>
      <c r="E100" s="169"/>
    </row>
    <row r="101" spans="1:5" x14ac:dyDescent="0.2">
      <c r="A101" s="174">
        <v>5115</v>
      </c>
      <c r="B101" s="169" t="s">
        <v>233</v>
      </c>
      <c r="C101" s="170">
        <v>7931548.7300000004</v>
      </c>
      <c r="D101" s="176">
        <f t="shared" si="0"/>
        <v>9.4925277219696888E-2</v>
      </c>
      <c r="E101" s="169"/>
    </row>
    <row r="102" spans="1:5" x14ac:dyDescent="0.2">
      <c r="A102" s="174">
        <v>5116</v>
      </c>
      <c r="B102" s="169" t="s">
        <v>234</v>
      </c>
      <c r="C102" s="170">
        <v>0</v>
      </c>
      <c r="D102" s="176">
        <f t="shared" si="0"/>
        <v>0</v>
      </c>
      <c r="E102" s="169"/>
    </row>
    <row r="103" spans="1:5" x14ac:dyDescent="0.2">
      <c r="A103" s="173">
        <v>5120</v>
      </c>
      <c r="B103" s="164" t="s">
        <v>235</v>
      </c>
      <c r="C103" s="165">
        <f>SUM(C104:C112)</f>
        <v>9626370.3000000007</v>
      </c>
      <c r="D103" s="175">
        <f t="shared" si="0"/>
        <v>0.11520900904141033</v>
      </c>
      <c r="E103" s="169"/>
    </row>
    <row r="104" spans="1:5" x14ac:dyDescent="0.2">
      <c r="A104" s="174">
        <v>5121</v>
      </c>
      <c r="B104" s="169" t="s">
        <v>236</v>
      </c>
      <c r="C104" s="170">
        <v>1067095.53</v>
      </c>
      <c r="D104" s="176">
        <f t="shared" si="0"/>
        <v>1.2771066843732215E-2</v>
      </c>
      <c r="E104" s="169"/>
    </row>
    <row r="105" spans="1:5" x14ac:dyDescent="0.2">
      <c r="A105" s="174">
        <v>5122</v>
      </c>
      <c r="B105" s="169" t="s">
        <v>237</v>
      </c>
      <c r="C105" s="170">
        <v>99474.61</v>
      </c>
      <c r="D105" s="176">
        <f t="shared" si="0"/>
        <v>1.1905184286210937E-3</v>
      </c>
      <c r="E105" s="169"/>
    </row>
    <row r="106" spans="1:5" x14ac:dyDescent="0.2">
      <c r="A106" s="174">
        <v>5123</v>
      </c>
      <c r="B106" s="169" t="s">
        <v>238</v>
      </c>
      <c r="C106" s="170">
        <v>0</v>
      </c>
      <c r="D106" s="176">
        <f t="shared" si="0"/>
        <v>0</v>
      </c>
      <c r="E106" s="169"/>
    </row>
    <row r="107" spans="1:5" x14ac:dyDescent="0.2">
      <c r="A107" s="174">
        <v>5124</v>
      </c>
      <c r="B107" s="169" t="s">
        <v>239</v>
      </c>
      <c r="C107" s="170">
        <v>3419388.29</v>
      </c>
      <c r="D107" s="176">
        <f t="shared" si="0"/>
        <v>4.0923455481314965E-2</v>
      </c>
      <c r="E107" s="169"/>
    </row>
    <row r="108" spans="1:5" x14ac:dyDescent="0.2">
      <c r="A108" s="174">
        <v>5125</v>
      </c>
      <c r="B108" s="169" t="s">
        <v>240</v>
      </c>
      <c r="C108" s="170">
        <v>224192.4</v>
      </c>
      <c r="D108" s="176">
        <f t="shared" si="0"/>
        <v>2.6831488332227857E-3</v>
      </c>
      <c r="E108" s="169"/>
    </row>
    <row r="109" spans="1:5" x14ac:dyDescent="0.2">
      <c r="A109" s="174">
        <v>5126</v>
      </c>
      <c r="B109" s="169" t="s">
        <v>241</v>
      </c>
      <c r="C109" s="170">
        <v>2846599.44</v>
      </c>
      <c r="D109" s="176">
        <f t="shared" si="0"/>
        <v>3.4068282270445546E-2</v>
      </c>
      <c r="E109" s="169"/>
    </row>
    <row r="110" spans="1:5" x14ac:dyDescent="0.2">
      <c r="A110" s="174">
        <v>5127</v>
      </c>
      <c r="B110" s="169" t="s">
        <v>242</v>
      </c>
      <c r="C110" s="170">
        <v>841280.9</v>
      </c>
      <c r="D110" s="176">
        <f t="shared" si="0"/>
        <v>1.0068503059192085E-2</v>
      </c>
      <c r="E110" s="169"/>
    </row>
    <row r="111" spans="1:5" x14ac:dyDescent="0.2">
      <c r="A111" s="174">
        <v>5128</v>
      </c>
      <c r="B111" s="169" t="s">
        <v>243</v>
      </c>
      <c r="C111" s="170">
        <v>0</v>
      </c>
      <c r="D111" s="176">
        <f t="shared" si="0"/>
        <v>0</v>
      </c>
      <c r="E111" s="169"/>
    </row>
    <row r="112" spans="1:5" x14ac:dyDescent="0.2">
      <c r="A112" s="174">
        <v>5129</v>
      </c>
      <c r="B112" s="169" t="s">
        <v>244</v>
      </c>
      <c r="C112" s="170">
        <v>1128339.1299999999</v>
      </c>
      <c r="D112" s="176">
        <f t="shared" si="0"/>
        <v>1.3504034124881633E-2</v>
      </c>
      <c r="E112" s="169"/>
    </row>
    <row r="113" spans="1:5" x14ac:dyDescent="0.2">
      <c r="A113" s="173">
        <v>5130</v>
      </c>
      <c r="B113" s="164" t="s">
        <v>245</v>
      </c>
      <c r="C113" s="165">
        <f>SUM(C114:C122)</f>
        <v>28771589.829999998</v>
      </c>
      <c r="D113" s="175">
        <f t="shared" si="0"/>
        <v>0.34434020815303762</v>
      </c>
      <c r="E113" s="169"/>
    </row>
    <row r="114" spans="1:5" x14ac:dyDescent="0.2">
      <c r="A114" s="174">
        <v>5131</v>
      </c>
      <c r="B114" s="169" t="s">
        <v>246</v>
      </c>
      <c r="C114" s="170">
        <v>14873369.25</v>
      </c>
      <c r="D114" s="176">
        <f t="shared" si="0"/>
        <v>0.1780054245783049</v>
      </c>
      <c r="E114" s="169"/>
    </row>
    <row r="115" spans="1:5" x14ac:dyDescent="0.2">
      <c r="A115" s="174">
        <v>5132</v>
      </c>
      <c r="B115" s="169" t="s">
        <v>247</v>
      </c>
      <c r="C115" s="170">
        <v>218924.44</v>
      </c>
      <c r="D115" s="176">
        <f t="shared" si="0"/>
        <v>2.6201015545127839E-3</v>
      </c>
      <c r="E115" s="169"/>
    </row>
    <row r="116" spans="1:5" x14ac:dyDescent="0.2">
      <c r="A116" s="174">
        <v>5133</v>
      </c>
      <c r="B116" s="169" t="s">
        <v>248</v>
      </c>
      <c r="C116" s="170">
        <v>3981689.54</v>
      </c>
      <c r="D116" s="176">
        <f t="shared" si="0"/>
        <v>4.7653112431582746E-2</v>
      </c>
      <c r="E116" s="169"/>
    </row>
    <row r="117" spans="1:5" x14ac:dyDescent="0.2">
      <c r="A117" s="174">
        <v>5134</v>
      </c>
      <c r="B117" s="169" t="s">
        <v>249</v>
      </c>
      <c r="C117" s="170">
        <v>1781270.97</v>
      </c>
      <c r="D117" s="176">
        <f t="shared" si="0"/>
        <v>2.1318363712637539E-2</v>
      </c>
      <c r="E117" s="169"/>
    </row>
    <row r="118" spans="1:5" x14ac:dyDescent="0.2">
      <c r="A118" s="174">
        <v>5135</v>
      </c>
      <c r="B118" s="169" t="s">
        <v>250</v>
      </c>
      <c r="C118" s="170">
        <v>1989775.06</v>
      </c>
      <c r="D118" s="176">
        <f t="shared" si="0"/>
        <v>2.3813753858805201E-2</v>
      </c>
      <c r="E118" s="169"/>
    </row>
    <row r="119" spans="1:5" x14ac:dyDescent="0.2">
      <c r="A119" s="174">
        <v>5136</v>
      </c>
      <c r="B119" s="169" t="s">
        <v>251</v>
      </c>
      <c r="C119" s="170">
        <v>323266.84999999998</v>
      </c>
      <c r="D119" s="176">
        <f t="shared" si="0"/>
        <v>3.8688781216361717E-3</v>
      </c>
      <c r="E119" s="169"/>
    </row>
    <row r="120" spans="1:5" x14ac:dyDescent="0.2">
      <c r="A120" s="174">
        <v>5137</v>
      </c>
      <c r="B120" s="169" t="s">
        <v>252</v>
      </c>
      <c r="C120" s="170">
        <v>26761.26</v>
      </c>
      <c r="D120" s="176">
        <f t="shared" si="0"/>
        <v>3.2028045350587981E-4</v>
      </c>
      <c r="E120" s="169"/>
    </row>
    <row r="121" spans="1:5" x14ac:dyDescent="0.2">
      <c r="A121" s="174">
        <v>5138</v>
      </c>
      <c r="B121" s="169" t="s">
        <v>253</v>
      </c>
      <c r="C121" s="170">
        <v>27122.240000000002</v>
      </c>
      <c r="D121" s="176">
        <f t="shared" si="0"/>
        <v>3.2460068499373028E-4</v>
      </c>
      <c r="E121" s="169"/>
    </row>
    <row r="122" spans="1:5" x14ac:dyDescent="0.2">
      <c r="A122" s="174">
        <v>5139</v>
      </c>
      <c r="B122" s="169" t="s">
        <v>254</v>
      </c>
      <c r="C122" s="170">
        <v>5549410.2199999997</v>
      </c>
      <c r="D122" s="176">
        <f t="shared" si="0"/>
        <v>6.6415692757058678E-2</v>
      </c>
      <c r="E122" s="169"/>
    </row>
    <row r="123" spans="1:5" x14ac:dyDescent="0.2">
      <c r="A123" s="173">
        <v>5200</v>
      </c>
      <c r="B123" s="164" t="s">
        <v>255</v>
      </c>
      <c r="C123" s="165">
        <f>C124+C127+C130+C133+C138+C142+C145+C147+C153</f>
        <v>19865.03</v>
      </c>
      <c r="D123" s="175">
        <f t="shared" si="0"/>
        <v>2.3774593637623594E-4</v>
      </c>
      <c r="E123" s="169"/>
    </row>
    <row r="124" spans="1:5" x14ac:dyDescent="0.2">
      <c r="A124" s="173">
        <v>5210</v>
      </c>
      <c r="B124" s="164" t="s">
        <v>256</v>
      </c>
      <c r="C124" s="165">
        <f>SUM(C125:C126)</f>
        <v>0</v>
      </c>
      <c r="D124" s="175">
        <f t="shared" si="0"/>
        <v>0</v>
      </c>
      <c r="E124" s="169"/>
    </row>
    <row r="125" spans="1:5" x14ac:dyDescent="0.2">
      <c r="A125" s="174">
        <v>5211</v>
      </c>
      <c r="B125" s="169" t="s">
        <v>257</v>
      </c>
      <c r="C125" s="170">
        <v>0</v>
      </c>
      <c r="D125" s="176">
        <f t="shared" si="0"/>
        <v>0</v>
      </c>
      <c r="E125" s="169"/>
    </row>
    <row r="126" spans="1:5" x14ac:dyDescent="0.2">
      <c r="A126" s="174">
        <v>5212</v>
      </c>
      <c r="B126" s="169" t="s">
        <v>258</v>
      </c>
      <c r="C126" s="170">
        <v>0</v>
      </c>
      <c r="D126" s="176">
        <f t="shared" si="0"/>
        <v>0</v>
      </c>
      <c r="E126" s="169"/>
    </row>
    <row r="127" spans="1:5" x14ac:dyDescent="0.2">
      <c r="A127" s="173">
        <v>5220</v>
      </c>
      <c r="B127" s="164" t="s">
        <v>259</v>
      </c>
      <c r="C127" s="165">
        <f>SUM(C128:C129)</f>
        <v>0</v>
      </c>
      <c r="D127" s="175">
        <f t="shared" si="0"/>
        <v>0</v>
      </c>
      <c r="E127" s="169"/>
    </row>
    <row r="128" spans="1:5" x14ac:dyDescent="0.2">
      <c r="A128" s="174">
        <v>5221</v>
      </c>
      <c r="B128" s="169" t="s">
        <v>260</v>
      </c>
      <c r="C128" s="170">
        <v>0</v>
      </c>
      <c r="D128" s="176">
        <f t="shared" si="0"/>
        <v>0</v>
      </c>
      <c r="E128" s="169"/>
    </row>
    <row r="129" spans="1:5" x14ac:dyDescent="0.2">
      <c r="A129" s="174">
        <v>5222</v>
      </c>
      <c r="B129" s="169" t="s">
        <v>261</v>
      </c>
      <c r="C129" s="170">
        <v>0</v>
      </c>
      <c r="D129" s="176">
        <f t="shared" si="0"/>
        <v>0</v>
      </c>
      <c r="E129" s="169"/>
    </row>
    <row r="130" spans="1:5" x14ac:dyDescent="0.2">
      <c r="A130" s="173">
        <v>5230</v>
      </c>
      <c r="B130" s="164" t="s">
        <v>206</v>
      </c>
      <c r="C130" s="165">
        <f>SUM(C131:C132)</f>
        <v>0</v>
      </c>
      <c r="D130" s="175">
        <f t="shared" si="0"/>
        <v>0</v>
      </c>
      <c r="E130" s="169"/>
    </row>
    <row r="131" spans="1:5" x14ac:dyDescent="0.2">
      <c r="A131" s="174">
        <v>5231</v>
      </c>
      <c r="B131" s="169" t="s">
        <v>262</v>
      </c>
      <c r="C131" s="170">
        <v>0</v>
      </c>
      <c r="D131" s="176">
        <f t="shared" si="0"/>
        <v>0</v>
      </c>
      <c r="E131" s="169"/>
    </row>
    <row r="132" spans="1:5" x14ac:dyDescent="0.2">
      <c r="A132" s="174">
        <v>5232</v>
      </c>
      <c r="B132" s="169" t="s">
        <v>263</v>
      </c>
      <c r="C132" s="170">
        <v>0</v>
      </c>
      <c r="D132" s="176">
        <f t="shared" si="0"/>
        <v>0</v>
      </c>
      <c r="E132" s="169"/>
    </row>
    <row r="133" spans="1:5" x14ac:dyDescent="0.2">
      <c r="A133" s="173">
        <v>5240</v>
      </c>
      <c r="B133" s="164" t="s">
        <v>207</v>
      </c>
      <c r="C133" s="165">
        <f>SUM(C134:C137)</f>
        <v>19865.03</v>
      </c>
      <c r="D133" s="175">
        <f t="shared" si="0"/>
        <v>2.3774593637623594E-4</v>
      </c>
      <c r="E133" s="169"/>
    </row>
    <row r="134" spans="1:5" x14ac:dyDescent="0.2">
      <c r="A134" s="174">
        <v>5241</v>
      </c>
      <c r="B134" s="169" t="s">
        <v>264</v>
      </c>
      <c r="C134" s="170">
        <v>19865.03</v>
      </c>
      <c r="D134" s="176">
        <f t="shared" si="0"/>
        <v>2.3774593637623594E-4</v>
      </c>
      <c r="E134" s="169"/>
    </row>
    <row r="135" spans="1:5" x14ac:dyDescent="0.2">
      <c r="A135" s="174">
        <v>5242</v>
      </c>
      <c r="B135" s="169" t="s">
        <v>265</v>
      </c>
      <c r="C135" s="170">
        <v>0</v>
      </c>
      <c r="D135" s="176">
        <f t="shared" si="0"/>
        <v>0</v>
      </c>
      <c r="E135" s="169"/>
    </row>
    <row r="136" spans="1:5" x14ac:dyDescent="0.2">
      <c r="A136" s="174">
        <v>5243</v>
      </c>
      <c r="B136" s="169" t="s">
        <v>266</v>
      </c>
      <c r="C136" s="170">
        <v>0</v>
      </c>
      <c r="D136" s="176">
        <f t="shared" si="0"/>
        <v>0</v>
      </c>
      <c r="E136" s="169"/>
    </row>
    <row r="137" spans="1:5" x14ac:dyDescent="0.2">
      <c r="A137" s="174">
        <v>5244</v>
      </c>
      <c r="B137" s="169" t="s">
        <v>267</v>
      </c>
      <c r="C137" s="170">
        <v>0</v>
      </c>
      <c r="D137" s="176">
        <f t="shared" si="0"/>
        <v>0</v>
      </c>
      <c r="E137" s="169"/>
    </row>
    <row r="138" spans="1:5" x14ac:dyDescent="0.2">
      <c r="A138" s="173">
        <v>5250</v>
      </c>
      <c r="B138" s="164" t="s">
        <v>208</v>
      </c>
      <c r="C138" s="165">
        <f>SUM(C139:C141)</f>
        <v>0</v>
      </c>
      <c r="D138" s="175">
        <f t="shared" si="0"/>
        <v>0</v>
      </c>
      <c r="E138" s="169"/>
    </row>
    <row r="139" spans="1:5" x14ac:dyDescent="0.2">
      <c r="A139" s="174">
        <v>5251</v>
      </c>
      <c r="B139" s="169" t="s">
        <v>268</v>
      </c>
      <c r="C139" s="170">
        <v>0</v>
      </c>
      <c r="D139" s="176">
        <f t="shared" si="0"/>
        <v>0</v>
      </c>
      <c r="E139" s="169"/>
    </row>
    <row r="140" spans="1:5" x14ac:dyDescent="0.2">
      <c r="A140" s="174">
        <v>5252</v>
      </c>
      <c r="B140" s="169" t="s">
        <v>269</v>
      </c>
      <c r="C140" s="170">
        <v>0</v>
      </c>
      <c r="D140" s="176">
        <f t="shared" si="0"/>
        <v>0</v>
      </c>
      <c r="E140" s="169"/>
    </row>
    <row r="141" spans="1:5" x14ac:dyDescent="0.2">
      <c r="A141" s="174">
        <v>5259</v>
      </c>
      <c r="B141" s="169" t="s">
        <v>270</v>
      </c>
      <c r="C141" s="170">
        <v>0</v>
      </c>
      <c r="D141" s="176">
        <f t="shared" si="0"/>
        <v>0</v>
      </c>
      <c r="E141" s="169"/>
    </row>
    <row r="142" spans="1:5" x14ac:dyDescent="0.2">
      <c r="A142" s="173">
        <v>5260</v>
      </c>
      <c r="B142" s="164" t="s">
        <v>271</v>
      </c>
      <c r="C142" s="165">
        <f>SUM(C143:C144)</f>
        <v>0</v>
      </c>
      <c r="D142" s="175">
        <f t="shared" si="0"/>
        <v>0</v>
      </c>
      <c r="E142" s="169"/>
    </row>
    <row r="143" spans="1:5" x14ac:dyDescent="0.2">
      <c r="A143" s="174">
        <v>5261</v>
      </c>
      <c r="B143" s="169" t="s">
        <v>272</v>
      </c>
      <c r="C143" s="170">
        <v>0</v>
      </c>
      <c r="D143" s="176">
        <f t="shared" si="0"/>
        <v>0</v>
      </c>
      <c r="E143" s="169"/>
    </row>
    <row r="144" spans="1:5" x14ac:dyDescent="0.2">
      <c r="A144" s="174">
        <v>5262</v>
      </c>
      <c r="B144" s="169" t="s">
        <v>273</v>
      </c>
      <c r="C144" s="170">
        <v>0</v>
      </c>
      <c r="D144" s="176">
        <f t="shared" si="0"/>
        <v>0</v>
      </c>
      <c r="E144" s="169"/>
    </row>
    <row r="145" spans="1:5" x14ac:dyDescent="0.2">
      <c r="A145" s="173">
        <v>5270</v>
      </c>
      <c r="B145" s="164" t="s">
        <v>274</v>
      </c>
      <c r="C145" s="165">
        <f>SUM(C146)</f>
        <v>0</v>
      </c>
      <c r="D145" s="175">
        <f t="shared" si="0"/>
        <v>0</v>
      </c>
      <c r="E145" s="169"/>
    </row>
    <row r="146" spans="1:5" x14ac:dyDescent="0.2">
      <c r="A146" s="174">
        <v>5271</v>
      </c>
      <c r="B146" s="169" t="s">
        <v>275</v>
      </c>
      <c r="C146" s="170">
        <v>0</v>
      </c>
      <c r="D146" s="176">
        <f t="shared" si="0"/>
        <v>0</v>
      </c>
      <c r="E146" s="169"/>
    </row>
    <row r="147" spans="1:5" x14ac:dyDescent="0.2">
      <c r="A147" s="173">
        <v>5280</v>
      </c>
      <c r="B147" s="164" t="s">
        <v>276</v>
      </c>
      <c r="C147" s="165">
        <f>SUM(C148:C152)</f>
        <v>0</v>
      </c>
      <c r="D147" s="175">
        <f t="shared" si="0"/>
        <v>0</v>
      </c>
      <c r="E147" s="169"/>
    </row>
    <row r="148" spans="1:5" x14ac:dyDescent="0.2">
      <c r="A148" s="174">
        <v>5281</v>
      </c>
      <c r="B148" s="169" t="s">
        <v>277</v>
      </c>
      <c r="C148" s="170">
        <v>0</v>
      </c>
      <c r="D148" s="176">
        <f t="shared" si="0"/>
        <v>0</v>
      </c>
      <c r="E148" s="169"/>
    </row>
    <row r="149" spans="1:5" x14ac:dyDescent="0.2">
      <c r="A149" s="174">
        <v>5282</v>
      </c>
      <c r="B149" s="169" t="s">
        <v>278</v>
      </c>
      <c r="C149" s="170">
        <v>0</v>
      </c>
      <c r="D149" s="176">
        <f t="shared" si="0"/>
        <v>0</v>
      </c>
      <c r="E149" s="169"/>
    </row>
    <row r="150" spans="1:5" x14ac:dyDescent="0.2">
      <c r="A150" s="174">
        <v>5283</v>
      </c>
      <c r="B150" s="169" t="s">
        <v>279</v>
      </c>
      <c r="C150" s="170">
        <v>0</v>
      </c>
      <c r="D150" s="176">
        <f t="shared" si="0"/>
        <v>0</v>
      </c>
      <c r="E150" s="169"/>
    </row>
    <row r="151" spans="1:5" x14ac:dyDescent="0.2">
      <c r="A151" s="174">
        <v>5284</v>
      </c>
      <c r="B151" s="169" t="s">
        <v>280</v>
      </c>
      <c r="C151" s="170">
        <v>0</v>
      </c>
      <c r="D151" s="176">
        <f t="shared" si="0"/>
        <v>0</v>
      </c>
      <c r="E151" s="169"/>
    </row>
    <row r="152" spans="1:5" x14ac:dyDescent="0.2">
      <c r="A152" s="174">
        <v>5285</v>
      </c>
      <c r="B152" s="169" t="s">
        <v>281</v>
      </c>
      <c r="C152" s="170">
        <v>0</v>
      </c>
      <c r="D152" s="176">
        <f t="shared" si="0"/>
        <v>0</v>
      </c>
      <c r="E152" s="169"/>
    </row>
    <row r="153" spans="1:5" x14ac:dyDescent="0.2">
      <c r="A153" s="173">
        <v>5290</v>
      </c>
      <c r="B153" s="164" t="s">
        <v>282</v>
      </c>
      <c r="C153" s="165">
        <f>SUM(C154:C155)</f>
        <v>0</v>
      </c>
      <c r="D153" s="175">
        <f t="shared" si="0"/>
        <v>0</v>
      </c>
      <c r="E153" s="169"/>
    </row>
    <row r="154" spans="1:5" x14ac:dyDescent="0.2">
      <c r="A154" s="174">
        <v>5291</v>
      </c>
      <c r="B154" s="169" t="s">
        <v>283</v>
      </c>
      <c r="C154" s="170">
        <v>0</v>
      </c>
      <c r="D154" s="176">
        <f t="shared" si="0"/>
        <v>0</v>
      </c>
      <c r="E154" s="169"/>
    </row>
    <row r="155" spans="1:5" x14ac:dyDescent="0.2">
      <c r="A155" s="174">
        <v>5292</v>
      </c>
      <c r="B155" s="169" t="s">
        <v>284</v>
      </c>
      <c r="C155" s="170">
        <v>0</v>
      </c>
      <c r="D155" s="176">
        <f t="shared" si="0"/>
        <v>0</v>
      </c>
      <c r="E155" s="169"/>
    </row>
    <row r="156" spans="1:5" x14ac:dyDescent="0.2">
      <c r="A156" s="173">
        <v>5300</v>
      </c>
      <c r="B156" s="164" t="s">
        <v>285</v>
      </c>
      <c r="C156" s="165">
        <f>C157+C160+C163</f>
        <v>0</v>
      </c>
      <c r="D156" s="175">
        <f t="shared" si="0"/>
        <v>0</v>
      </c>
      <c r="E156" s="169"/>
    </row>
    <row r="157" spans="1:5" x14ac:dyDescent="0.2">
      <c r="A157" s="173">
        <v>5310</v>
      </c>
      <c r="B157" s="164" t="s">
        <v>201</v>
      </c>
      <c r="C157" s="165">
        <f>C158+C159</f>
        <v>0</v>
      </c>
      <c r="D157" s="175">
        <f t="shared" si="0"/>
        <v>0</v>
      </c>
      <c r="E157" s="169"/>
    </row>
    <row r="158" spans="1:5" x14ac:dyDescent="0.2">
      <c r="A158" s="174">
        <v>5311</v>
      </c>
      <c r="B158" s="169" t="s">
        <v>286</v>
      </c>
      <c r="C158" s="170">
        <v>0</v>
      </c>
      <c r="D158" s="176">
        <f t="shared" si="0"/>
        <v>0</v>
      </c>
      <c r="E158" s="169"/>
    </row>
    <row r="159" spans="1:5" x14ac:dyDescent="0.2">
      <c r="A159" s="174">
        <v>5312</v>
      </c>
      <c r="B159" s="169" t="s">
        <v>287</v>
      </c>
      <c r="C159" s="170">
        <v>0</v>
      </c>
      <c r="D159" s="176">
        <f t="shared" si="0"/>
        <v>0</v>
      </c>
      <c r="E159" s="169"/>
    </row>
    <row r="160" spans="1:5" x14ac:dyDescent="0.2">
      <c r="A160" s="173">
        <v>5320</v>
      </c>
      <c r="B160" s="164" t="s">
        <v>202</v>
      </c>
      <c r="C160" s="165">
        <f>SUM(C161:C162)</f>
        <v>0</v>
      </c>
      <c r="D160" s="175">
        <f t="shared" ref="D160:D212" si="1">C160/$C$94</f>
        <v>0</v>
      </c>
      <c r="E160" s="169"/>
    </row>
    <row r="161" spans="1:5" x14ac:dyDescent="0.2">
      <c r="A161" s="174">
        <v>5321</v>
      </c>
      <c r="B161" s="169" t="s">
        <v>288</v>
      </c>
      <c r="C161" s="170">
        <v>0</v>
      </c>
      <c r="D161" s="176">
        <f t="shared" si="1"/>
        <v>0</v>
      </c>
      <c r="E161" s="169"/>
    </row>
    <row r="162" spans="1:5" x14ac:dyDescent="0.2">
      <c r="A162" s="174">
        <v>5322</v>
      </c>
      <c r="B162" s="169" t="s">
        <v>289</v>
      </c>
      <c r="C162" s="170">
        <v>0</v>
      </c>
      <c r="D162" s="176">
        <f t="shared" si="1"/>
        <v>0</v>
      </c>
      <c r="E162" s="169"/>
    </row>
    <row r="163" spans="1:5" x14ac:dyDescent="0.2">
      <c r="A163" s="173">
        <v>5330</v>
      </c>
      <c r="B163" s="164" t="s">
        <v>203</v>
      </c>
      <c r="C163" s="165">
        <f>SUM(C164:C165)</f>
        <v>0</v>
      </c>
      <c r="D163" s="175">
        <f t="shared" si="1"/>
        <v>0</v>
      </c>
      <c r="E163" s="169"/>
    </row>
    <row r="164" spans="1:5" x14ac:dyDescent="0.2">
      <c r="A164" s="174">
        <v>5331</v>
      </c>
      <c r="B164" s="169" t="s">
        <v>290</v>
      </c>
      <c r="C164" s="170">
        <v>0</v>
      </c>
      <c r="D164" s="176">
        <f t="shared" si="1"/>
        <v>0</v>
      </c>
      <c r="E164" s="169"/>
    </row>
    <row r="165" spans="1:5" x14ac:dyDescent="0.2">
      <c r="A165" s="174">
        <v>5332</v>
      </c>
      <c r="B165" s="169" t="s">
        <v>291</v>
      </c>
      <c r="C165" s="170">
        <v>0</v>
      </c>
      <c r="D165" s="176">
        <f t="shared" si="1"/>
        <v>0</v>
      </c>
      <c r="E165" s="169"/>
    </row>
    <row r="166" spans="1:5" x14ac:dyDescent="0.2">
      <c r="A166" s="173">
        <v>5400</v>
      </c>
      <c r="B166" s="164" t="s">
        <v>292</v>
      </c>
      <c r="C166" s="165">
        <f>C167+C170+C173+C176+C178</f>
        <v>0</v>
      </c>
      <c r="D166" s="175">
        <f t="shared" si="1"/>
        <v>0</v>
      </c>
      <c r="E166" s="169"/>
    </row>
    <row r="167" spans="1:5" x14ac:dyDescent="0.2">
      <c r="A167" s="173">
        <v>5410</v>
      </c>
      <c r="B167" s="164" t="s">
        <v>293</v>
      </c>
      <c r="C167" s="165">
        <f>SUM(C168:C169)</f>
        <v>0</v>
      </c>
      <c r="D167" s="175">
        <f t="shared" si="1"/>
        <v>0</v>
      </c>
      <c r="E167" s="169"/>
    </row>
    <row r="168" spans="1:5" x14ac:dyDescent="0.2">
      <c r="A168" s="174">
        <v>5411</v>
      </c>
      <c r="B168" s="169" t="s">
        <v>294</v>
      </c>
      <c r="C168" s="170">
        <v>0</v>
      </c>
      <c r="D168" s="176">
        <f t="shared" si="1"/>
        <v>0</v>
      </c>
      <c r="E168" s="169"/>
    </row>
    <row r="169" spans="1:5" x14ac:dyDescent="0.2">
      <c r="A169" s="174">
        <v>5412</v>
      </c>
      <c r="B169" s="169" t="s">
        <v>295</v>
      </c>
      <c r="C169" s="170">
        <v>0</v>
      </c>
      <c r="D169" s="176">
        <f t="shared" si="1"/>
        <v>0</v>
      </c>
      <c r="E169" s="169"/>
    </row>
    <row r="170" spans="1:5" x14ac:dyDescent="0.2">
      <c r="A170" s="173">
        <v>5420</v>
      </c>
      <c r="B170" s="164" t="s">
        <v>296</v>
      </c>
      <c r="C170" s="165">
        <f>SUM(C171:C172)</f>
        <v>0</v>
      </c>
      <c r="D170" s="175">
        <f t="shared" si="1"/>
        <v>0</v>
      </c>
      <c r="E170" s="169"/>
    </row>
    <row r="171" spans="1:5" x14ac:dyDescent="0.2">
      <c r="A171" s="174">
        <v>5421</v>
      </c>
      <c r="B171" s="169" t="s">
        <v>297</v>
      </c>
      <c r="C171" s="170">
        <v>0</v>
      </c>
      <c r="D171" s="176">
        <f t="shared" si="1"/>
        <v>0</v>
      </c>
      <c r="E171" s="169"/>
    </row>
    <row r="172" spans="1:5" x14ac:dyDescent="0.2">
      <c r="A172" s="174">
        <v>5422</v>
      </c>
      <c r="B172" s="169" t="s">
        <v>298</v>
      </c>
      <c r="C172" s="170">
        <v>0</v>
      </c>
      <c r="D172" s="176">
        <f t="shared" si="1"/>
        <v>0</v>
      </c>
      <c r="E172" s="169"/>
    </row>
    <row r="173" spans="1:5" x14ac:dyDescent="0.2">
      <c r="A173" s="173">
        <v>5430</v>
      </c>
      <c r="B173" s="164" t="s">
        <v>299</v>
      </c>
      <c r="C173" s="165">
        <f>SUM(C174:C175)</f>
        <v>0</v>
      </c>
      <c r="D173" s="175">
        <f t="shared" si="1"/>
        <v>0</v>
      </c>
      <c r="E173" s="169"/>
    </row>
    <row r="174" spans="1:5" x14ac:dyDescent="0.2">
      <c r="A174" s="174">
        <v>5431</v>
      </c>
      <c r="B174" s="169" t="s">
        <v>300</v>
      </c>
      <c r="C174" s="170">
        <v>0</v>
      </c>
      <c r="D174" s="176">
        <f t="shared" si="1"/>
        <v>0</v>
      </c>
      <c r="E174" s="169"/>
    </row>
    <row r="175" spans="1:5" x14ac:dyDescent="0.2">
      <c r="A175" s="174">
        <v>5432</v>
      </c>
      <c r="B175" s="169" t="s">
        <v>301</v>
      </c>
      <c r="C175" s="170">
        <v>0</v>
      </c>
      <c r="D175" s="176">
        <f t="shared" si="1"/>
        <v>0</v>
      </c>
      <c r="E175" s="169"/>
    </row>
    <row r="176" spans="1:5" x14ac:dyDescent="0.2">
      <c r="A176" s="173">
        <v>5440</v>
      </c>
      <c r="B176" s="164" t="s">
        <v>302</v>
      </c>
      <c r="C176" s="165">
        <f>SUM(C177)</f>
        <v>0</v>
      </c>
      <c r="D176" s="175">
        <f t="shared" si="1"/>
        <v>0</v>
      </c>
      <c r="E176" s="169"/>
    </row>
    <row r="177" spans="1:5" x14ac:dyDescent="0.2">
      <c r="A177" s="174">
        <v>5441</v>
      </c>
      <c r="B177" s="169" t="s">
        <v>302</v>
      </c>
      <c r="C177" s="170">
        <v>0</v>
      </c>
      <c r="D177" s="176">
        <f t="shared" si="1"/>
        <v>0</v>
      </c>
      <c r="E177" s="169"/>
    </row>
    <row r="178" spans="1:5" x14ac:dyDescent="0.2">
      <c r="A178" s="173">
        <v>5450</v>
      </c>
      <c r="B178" s="164" t="s">
        <v>303</v>
      </c>
      <c r="C178" s="165">
        <f>SUM(C179:C180)</f>
        <v>0</v>
      </c>
      <c r="D178" s="175">
        <f t="shared" si="1"/>
        <v>0</v>
      </c>
      <c r="E178" s="169"/>
    </row>
    <row r="179" spans="1:5" x14ac:dyDescent="0.2">
      <c r="A179" s="174">
        <v>5451</v>
      </c>
      <c r="B179" s="169" t="s">
        <v>304</v>
      </c>
      <c r="C179" s="170">
        <v>0</v>
      </c>
      <c r="D179" s="176">
        <f t="shared" si="1"/>
        <v>0</v>
      </c>
      <c r="E179" s="169"/>
    </row>
    <row r="180" spans="1:5" x14ac:dyDescent="0.2">
      <c r="A180" s="174">
        <v>5452</v>
      </c>
      <c r="B180" s="169" t="s">
        <v>305</v>
      </c>
      <c r="C180" s="170">
        <v>0</v>
      </c>
      <c r="D180" s="176">
        <f t="shared" si="1"/>
        <v>0</v>
      </c>
      <c r="E180" s="169"/>
    </row>
    <row r="181" spans="1:5" x14ac:dyDescent="0.2">
      <c r="A181" s="173">
        <v>5500</v>
      </c>
      <c r="B181" s="164" t="s">
        <v>306</v>
      </c>
      <c r="C181" s="165">
        <f>C182+C191+C194+C200</f>
        <v>21.54</v>
      </c>
      <c r="D181" s="175">
        <f t="shared" si="1"/>
        <v>2.5779208335170509E-7</v>
      </c>
      <c r="E181" s="169"/>
    </row>
    <row r="182" spans="1:5" x14ac:dyDescent="0.2">
      <c r="A182" s="173">
        <v>5510</v>
      </c>
      <c r="B182" s="164" t="s">
        <v>307</v>
      </c>
      <c r="C182" s="165">
        <f>SUM(C183:C190)</f>
        <v>0</v>
      </c>
      <c r="D182" s="175">
        <f t="shared" si="1"/>
        <v>0</v>
      </c>
      <c r="E182" s="169"/>
    </row>
    <row r="183" spans="1:5" x14ac:dyDescent="0.2">
      <c r="A183" s="174">
        <v>5511</v>
      </c>
      <c r="B183" s="169" t="s">
        <v>308</v>
      </c>
      <c r="C183" s="170">
        <v>0</v>
      </c>
      <c r="D183" s="176">
        <f t="shared" si="1"/>
        <v>0</v>
      </c>
      <c r="E183" s="169"/>
    </row>
    <row r="184" spans="1:5" x14ac:dyDescent="0.2">
      <c r="A184" s="174">
        <v>5512</v>
      </c>
      <c r="B184" s="169" t="s">
        <v>309</v>
      </c>
      <c r="C184" s="170">
        <v>0</v>
      </c>
      <c r="D184" s="176">
        <f t="shared" si="1"/>
        <v>0</v>
      </c>
      <c r="E184" s="169"/>
    </row>
    <row r="185" spans="1:5" x14ac:dyDescent="0.2">
      <c r="A185" s="174">
        <v>5513</v>
      </c>
      <c r="B185" s="169" t="s">
        <v>310</v>
      </c>
      <c r="C185" s="170">
        <v>0</v>
      </c>
      <c r="D185" s="176">
        <f t="shared" si="1"/>
        <v>0</v>
      </c>
      <c r="E185" s="169"/>
    </row>
    <row r="186" spans="1:5" x14ac:dyDescent="0.2">
      <c r="A186" s="174">
        <v>5514</v>
      </c>
      <c r="B186" s="169" t="s">
        <v>311</v>
      </c>
      <c r="C186" s="170">
        <v>0</v>
      </c>
      <c r="D186" s="176">
        <f t="shared" si="1"/>
        <v>0</v>
      </c>
      <c r="E186" s="169"/>
    </row>
    <row r="187" spans="1:5" x14ac:dyDescent="0.2">
      <c r="A187" s="174">
        <v>5515</v>
      </c>
      <c r="B187" s="169" t="s">
        <v>312</v>
      </c>
      <c r="C187" s="170">
        <v>0</v>
      </c>
      <c r="D187" s="176">
        <f t="shared" si="1"/>
        <v>0</v>
      </c>
      <c r="E187" s="169"/>
    </row>
    <row r="188" spans="1:5" x14ac:dyDescent="0.2">
      <c r="A188" s="174">
        <v>5516</v>
      </c>
      <c r="B188" s="169" t="s">
        <v>313</v>
      </c>
      <c r="C188" s="170">
        <v>0</v>
      </c>
      <c r="D188" s="176">
        <f t="shared" si="1"/>
        <v>0</v>
      </c>
      <c r="E188" s="169"/>
    </row>
    <row r="189" spans="1:5" x14ac:dyDescent="0.2">
      <c r="A189" s="174">
        <v>5517</v>
      </c>
      <c r="B189" s="169" t="s">
        <v>314</v>
      </c>
      <c r="C189" s="170">
        <v>0</v>
      </c>
      <c r="D189" s="176">
        <f t="shared" si="1"/>
        <v>0</v>
      </c>
      <c r="E189" s="169"/>
    </row>
    <row r="190" spans="1:5" x14ac:dyDescent="0.2">
      <c r="A190" s="174">
        <v>5518</v>
      </c>
      <c r="B190" s="169" t="s">
        <v>34</v>
      </c>
      <c r="C190" s="170">
        <v>0</v>
      </c>
      <c r="D190" s="176">
        <f t="shared" si="1"/>
        <v>0</v>
      </c>
      <c r="E190" s="169"/>
    </row>
    <row r="191" spans="1:5" x14ac:dyDescent="0.2">
      <c r="A191" s="173">
        <v>5520</v>
      </c>
      <c r="B191" s="164" t="s">
        <v>33</v>
      </c>
      <c r="C191" s="165">
        <f>SUM(C192:C193)</f>
        <v>0</v>
      </c>
      <c r="D191" s="175">
        <f t="shared" si="1"/>
        <v>0</v>
      </c>
      <c r="E191" s="169"/>
    </row>
    <row r="192" spans="1:5" x14ac:dyDescent="0.2">
      <c r="A192" s="174">
        <v>5521</v>
      </c>
      <c r="B192" s="169" t="s">
        <v>315</v>
      </c>
      <c r="C192" s="170">
        <v>0</v>
      </c>
      <c r="D192" s="176">
        <f t="shared" si="1"/>
        <v>0</v>
      </c>
      <c r="E192" s="169"/>
    </row>
    <row r="193" spans="1:5" x14ac:dyDescent="0.2">
      <c r="A193" s="174">
        <v>5522</v>
      </c>
      <c r="B193" s="169" t="s">
        <v>316</v>
      </c>
      <c r="C193" s="170">
        <v>0</v>
      </c>
      <c r="D193" s="176">
        <f t="shared" si="1"/>
        <v>0</v>
      </c>
      <c r="E193" s="169"/>
    </row>
    <row r="194" spans="1:5" x14ac:dyDescent="0.2">
      <c r="A194" s="173">
        <v>5530</v>
      </c>
      <c r="B194" s="164" t="s">
        <v>317</v>
      </c>
      <c r="C194" s="165">
        <f>SUM(C195:C199)</f>
        <v>0</v>
      </c>
      <c r="D194" s="175">
        <f t="shared" si="1"/>
        <v>0</v>
      </c>
      <c r="E194" s="169"/>
    </row>
    <row r="195" spans="1:5" x14ac:dyDescent="0.2">
      <c r="A195" s="174">
        <v>5531</v>
      </c>
      <c r="B195" s="169" t="s">
        <v>318</v>
      </c>
      <c r="C195" s="170">
        <v>0</v>
      </c>
      <c r="D195" s="176">
        <f t="shared" si="1"/>
        <v>0</v>
      </c>
      <c r="E195" s="169"/>
    </row>
    <row r="196" spans="1:5" x14ac:dyDescent="0.2">
      <c r="A196" s="174">
        <v>5532</v>
      </c>
      <c r="B196" s="169" t="s">
        <v>319</v>
      </c>
      <c r="C196" s="170">
        <v>0</v>
      </c>
      <c r="D196" s="176">
        <f t="shared" si="1"/>
        <v>0</v>
      </c>
      <c r="E196" s="169"/>
    </row>
    <row r="197" spans="1:5" x14ac:dyDescent="0.2">
      <c r="A197" s="174">
        <v>5533</v>
      </c>
      <c r="B197" s="169" t="s">
        <v>320</v>
      </c>
      <c r="C197" s="170">
        <v>0</v>
      </c>
      <c r="D197" s="176">
        <f t="shared" si="1"/>
        <v>0</v>
      </c>
      <c r="E197" s="169"/>
    </row>
    <row r="198" spans="1:5" x14ac:dyDescent="0.2">
      <c r="A198" s="174">
        <v>5534</v>
      </c>
      <c r="B198" s="169" t="s">
        <v>321</v>
      </c>
      <c r="C198" s="170">
        <v>0</v>
      </c>
      <c r="D198" s="176">
        <f t="shared" si="1"/>
        <v>0</v>
      </c>
      <c r="E198" s="169"/>
    </row>
    <row r="199" spans="1:5" x14ac:dyDescent="0.2">
      <c r="A199" s="174">
        <v>5535</v>
      </c>
      <c r="B199" s="169" t="s">
        <v>322</v>
      </c>
      <c r="C199" s="170">
        <v>0</v>
      </c>
      <c r="D199" s="176">
        <f t="shared" si="1"/>
        <v>0</v>
      </c>
      <c r="E199" s="169"/>
    </row>
    <row r="200" spans="1:5" x14ac:dyDescent="0.2">
      <c r="A200" s="173">
        <v>5590</v>
      </c>
      <c r="B200" s="164" t="s">
        <v>323</v>
      </c>
      <c r="C200" s="165">
        <f>SUM(C201:C209)</f>
        <v>21.54</v>
      </c>
      <c r="D200" s="175">
        <f t="shared" si="1"/>
        <v>2.5779208335170509E-7</v>
      </c>
      <c r="E200" s="169"/>
    </row>
    <row r="201" spans="1:5" x14ac:dyDescent="0.2">
      <c r="A201" s="174">
        <v>5591</v>
      </c>
      <c r="B201" s="169" t="s">
        <v>324</v>
      </c>
      <c r="C201" s="170">
        <v>0</v>
      </c>
      <c r="D201" s="176">
        <f t="shared" si="1"/>
        <v>0</v>
      </c>
      <c r="E201" s="169"/>
    </row>
    <row r="202" spans="1:5" x14ac:dyDescent="0.2">
      <c r="A202" s="174">
        <v>5592</v>
      </c>
      <c r="B202" s="169" t="s">
        <v>325</v>
      </c>
      <c r="C202" s="170">
        <v>0</v>
      </c>
      <c r="D202" s="176">
        <f t="shared" si="1"/>
        <v>0</v>
      </c>
      <c r="E202" s="169"/>
    </row>
    <row r="203" spans="1:5" x14ac:dyDescent="0.2">
      <c r="A203" s="174">
        <v>5593</v>
      </c>
      <c r="B203" s="169" t="s">
        <v>326</v>
      </c>
      <c r="C203" s="170">
        <v>0</v>
      </c>
      <c r="D203" s="176">
        <f t="shared" si="1"/>
        <v>0</v>
      </c>
      <c r="E203" s="169"/>
    </row>
    <row r="204" spans="1:5" x14ac:dyDescent="0.2">
      <c r="A204" s="174">
        <v>5594</v>
      </c>
      <c r="B204" s="169" t="s">
        <v>380</v>
      </c>
      <c r="C204" s="170">
        <v>0</v>
      </c>
      <c r="D204" s="176">
        <f t="shared" si="1"/>
        <v>0</v>
      </c>
      <c r="E204" s="169"/>
    </row>
    <row r="205" spans="1:5" x14ac:dyDescent="0.2">
      <c r="A205" s="174">
        <v>5595</v>
      </c>
      <c r="B205" s="169" t="s">
        <v>328</v>
      </c>
      <c r="C205" s="170">
        <v>0</v>
      </c>
      <c r="D205" s="176">
        <f t="shared" si="1"/>
        <v>0</v>
      </c>
      <c r="E205" s="169"/>
    </row>
    <row r="206" spans="1:5" x14ac:dyDescent="0.2">
      <c r="A206" s="174">
        <v>5596</v>
      </c>
      <c r="B206" s="169" t="s">
        <v>223</v>
      </c>
      <c r="C206" s="170">
        <v>0</v>
      </c>
      <c r="D206" s="176">
        <f t="shared" si="1"/>
        <v>0</v>
      </c>
      <c r="E206" s="169"/>
    </row>
    <row r="207" spans="1:5" x14ac:dyDescent="0.2">
      <c r="A207" s="174">
        <v>5597</v>
      </c>
      <c r="B207" s="169" t="s">
        <v>329</v>
      </c>
      <c r="C207" s="170">
        <v>0</v>
      </c>
      <c r="D207" s="176">
        <f t="shared" si="1"/>
        <v>0</v>
      </c>
      <c r="E207" s="169"/>
    </row>
    <row r="208" spans="1:5" x14ac:dyDescent="0.2">
      <c r="A208" s="174">
        <v>5598</v>
      </c>
      <c r="B208" s="169" t="s">
        <v>381</v>
      </c>
      <c r="C208" s="170">
        <v>0</v>
      </c>
      <c r="D208" s="176">
        <f t="shared" si="1"/>
        <v>0</v>
      </c>
      <c r="E208" s="169"/>
    </row>
    <row r="209" spans="1:5" x14ac:dyDescent="0.2">
      <c r="A209" s="174">
        <v>5599</v>
      </c>
      <c r="B209" s="169" t="s">
        <v>330</v>
      </c>
      <c r="C209" s="170">
        <v>21.54</v>
      </c>
      <c r="D209" s="176">
        <f t="shared" si="1"/>
        <v>2.5779208335170509E-7</v>
      </c>
      <c r="E209" s="169"/>
    </row>
    <row r="210" spans="1:5" x14ac:dyDescent="0.2">
      <c r="A210" s="173">
        <v>5600</v>
      </c>
      <c r="B210" s="164" t="s">
        <v>32</v>
      </c>
      <c r="C210" s="165">
        <f>C211</f>
        <v>0</v>
      </c>
      <c r="D210" s="175">
        <f t="shared" si="1"/>
        <v>0</v>
      </c>
      <c r="E210" s="169"/>
    </row>
    <row r="211" spans="1:5" x14ac:dyDescent="0.2">
      <c r="A211" s="173">
        <v>5610</v>
      </c>
      <c r="B211" s="164" t="s">
        <v>331</v>
      </c>
      <c r="C211" s="165">
        <f>C212</f>
        <v>0</v>
      </c>
      <c r="D211" s="175">
        <f t="shared" si="1"/>
        <v>0</v>
      </c>
      <c r="E211" s="169"/>
    </row>
    <row r="212" spans="1:5" x14ac:dyDescent="0.2">
      <c r="A212" s="174">
        <v>5611</v>
      </c>
      <c r="B212" s="169" t="s">
        <v>332</v>
      </c>
      <c r="C212" s="170">
        <v>0</v>
      </c>
      <c r="D212" s="176">
        <f t="shared" si="1"/>
        <v>0</v>
      </c>
      <c r="E212" s="169"/>
    </row>
    <row r="214" spans="1:5" x14ac:dyDescent="0.2">
      <c r="B214" s="14" t="s">
        <v>463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23622047244094491" right="0.23622047244094491" top="0.74803149606299213" bottom="0.74803149606299213" header="0.31496062992125984" footer="0.31496062992125984"/>
  <pageSetup scale="80" orientation="portrait" r:id="rId1"/>
  <headerFooter>
    <oddFooter>&amp;R&amp;8&amp;P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90" zoomScaleNormal="90" workbookViewId="0">
      <selection activeCell="H158" sqref="H158"/>
    </sheetView>
  </sheetViews>
  <sheetFormatPr baseColWidth="10" defaultColWidth="9.140625" defaultRowHeight="11.25" x14ac:dyDescent="0.2"/>
  <cols>
    <col min="1" max="1" width="8" style="14" customWidth="1"/>
    <col min="2" max="2" width="48.28515625" style="14" customWidth="1"/>
    <col min="3" max="4" width="12.7109375" style="14" customWidth="1"/>
    <col min="5" max="5" width="13" style="14" customWidth="1"/>
    <col min="6" max="6" width="13.140625" style="14" customWidth="1"/>
    <col min="7" max="7" width="12.28515625" style="14" customWidth="1"/>
    <col min="8" max="8" width="14.28515625" style="14" customWidth="1"/>
    <col min="9" max="9" width="13.85546875" style="14" customWidth="1"/>
    <col min="10" max="10" width="13.5703125" style="14" customWidth="1"/>
    <col min="11" max="16384" width="9.140625" style="14"/>
  </cols>
  <sheetData>
    <row r="1" spans="1:8" s="11" customFormat="1" ht="18.95" customHeight="1" x14ac:dyDescent="0.25">
      <c r="A1" s="89" t="s">
        <v>541</v>
      </c>
      <c r="B1" s="90"/>
      <c r="C1" s="90"/>
      <c r="D1" s="90"/>
      <c r="E1" s="90"/>
      <c r="F1" s="90"/>
      <c r="G1" s="10" t="s">
        <v>445</v>
      </c>
      <c r="H1" s="15">
        <v>2024</v>
      </c>
    </row>
    <row r="2" spans="1:8" s="11" customFormat="1" ht="18.95" customHeight="1" x14ac:dyDescent="0.25">
      <c r="A2" s="89" t="s">
        <v>449</v>
      </c>
      <c r="B2" s="90"/>
      <c r="C2" s="90"/>
      <c r="D2" s="90"/>
      <c r="E2" s="90"/>
      <c r="F2" s="90"/>
      <c r="G2" s="10" t="s">
        <v>446</v>
      </c>
      <c r="H2" s="15" t="s">
        <v>448</v>
      </c>
    </row>
    <row r="3" spans="1:8" s="11" customFormat="1" ht="18.95" customHeight="1" x14ac:dyDescent="0.25">
      <c r="A3" s="89" t="s">
        <v>542</v>
      </c>
      <c r="B3" s="90"/>
      <c r="C3" s="90"/>
      <c r="D3" s="90"/>
      <c r="E3" s="90"/>
      <c r="F3" s="90"/>
      <c r="G3" s="10" t="s">
        <v>447</v>
      </c>
      <c r="H3" s="15">
        <v>2</v>
      </c>
    </row>
    <row r="4" spans="1:8" s="11" customFormat="1" ht="18.95" customHeight="1" x14ac:dyDescent="0.25">
      <c r="A4" s="89" t="s">
        <v>462</v>
      </c>
      <c r="B4" s="90"/>
      <c r="C4" s="90"/>
      <c r="D4" s="90"/>
      <c r="E4" s="90"/>
      <c r="F4" s="90"/>
      <c r="G4" s="10"/>
      <c r="H4" s="15"/>
    </row>
    <row r="5" spans="1:8" x14ac:dyDescent="0.2">
      <c r="A5" s="12" t="s">
        <v>65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42</v>
      </c>
      <c r="B7" s="13"/>
      <c r="C7" s="13"/>
      <c r="D7" s="13"/>
      <c r="E7" s="13"/>
      <c r="F7" s="13"/>
      <c r="G7" s="13"/>
      <c r="H7" s="13"/>
    </row>
    <row r="8" spans="1:8" x14ac:dyDescent="0.2">
      <c r="A8" s="177" t="s">
        <v>40</v>
      </c>
      <c r="B8" s="177" t="s">
        <v>37</v>
      </c>
      <c r="C8" s="177" t="s">
        <v>38</v>
      </c>
      <c r="D8" s="177" t="s">
        <v>39</v>
      </c>
      <c r="E8" s="177"/>
      <c r="F8" s="177"/>
      <c r="G8" s="177"/>
      <c r="H8" s="177"/>
    </row>
    <row r="9" spans="1:8" x14ac:dyDescent="0.2">
      <c r="A9" s="154">
        <v>1114</v>
      </c>
      <c r="B9" s="155" t="s">
        <v>66</v>
      </c>
      <c r="C9" s="156">
        <v>262543694.53999999</v>
      </c>
      <c r="D9" s="155"/>
      <c r="E9" s="155"/>
      <c r="F9" s="155"/>
      <c r="G9" s="155"/>
      <c r="H9" s="155"/>
    </row>
    <row r="10" spans="1:8" x14ac:dyDescent="0.2">
      <c r="A10" s="154">
        <v>1115</v>
      </c>
      <c r="B10" s="155" t="s">
        <v>67</v>
      </c>
      <c r="C10" s="156">
        <v>0</v>
      </c>
      <c r="D10" s="155"/>
      <c r="E10" s="155"/>
      <c r="F10" s="155"/>
      <c r="G10" s="155"/>
      <c r="H10" s="155"/>
    </row>
    <row r="11" spans="1:8" x14ac:dyDescent="0.2">
      <c r="A11" s="154">
        <v>1121</v>
      </c>
      <c r="B11" s="155" t="s">
        <v>68</v>
      </c>
      <c r="C11" s="156">
        <v>0</v>
      </c>
      <c r="D11" s="155"/>
      <c r="E11" s="155"/>
      <c r="F11" s="155"/>
      <c r="G11" s="155"/>
      <c r="H11" s="155"/>
    </row>
    <row r="13" spans="1:8" x14ac:dyDescent="0.2">
      <c r="A13" s="13" t="s">
        <v>43</v>
      </c>
      <c r="B13" s="13"/>
      <c r="C13" s="13"/>
      <c r="D13" s="13"/>
      <c r="E13" s="13"/>
      <c r="F13" s="13"/>
      <c r="G13" s="13"/>
      <c r="H13" s="13"/>
    </row>
    <row r="14" spans="1:8" ht="22.5" x14ac:dyDescent="0.2">
      <c r="A14" s="177" t="s">
        <v>40</v>
      </c>
      <c r="B14" s="177" t="s">
        <v>37</v>
      </c>
      <c r="C14" s="177" t="s">
        <v>38</v>
      </c>
      <c r="D14" s="177">
        <v>2023</v>
      </c>
      <c r="E14" s="177">
        <v>2022</v>
      </c>
      <c r="F14" s="177">
        <v>2021</v>
      </c>
      <c r="G14" s="177">
        <v>2020</v>
      </c>
      <c r="H14" s="178" t="s">
        <v>64</v>
      </c>
    </row>
    <row r="15" spans="1:8" x14ac:dyDescent="0.2">
      <c r="A15" s="154">
        <v>1122</v>
      </c>
      <c r="B15" s="155" t="s">
        <v>70</v>
      </c>
      <c r="C15" s="156">
        <v>7605461.8300000001</v>
      </c>
      <c r="D15" s="156">
        <v>7582966.3600000003</v>
      </c>
      <c r="E15" s="156">
        <v>0</v>
      </c>
      <c r="F15" s="156">
        <v>0</v>
      </c>
      <c r="G15" s="156">
        <v>0</v>
      </c>
      <c r="H15" s="155"/>
    </row>
    <row r="16" spans="1:8" x14ac:dyDescent="0.2">
      <c r="A16" s="154">
        <v>1124</v>
      </c>
      <c r="B16" s="155" t="s">
        <v>71</v>
      </c>
      <c r="C16" s="156">
        <v>0</v>
      </c>
      <c r="D16" s="156">
        <v>0</v>
      </c>
      <c r="E16" s="156">
        <v>0</v>
      </c>
      <c r="F16" s="156">
        <v>0</v>
      </c>
      <c r="G16" s="156">
        <v>0</v>
      </c>
      <c r="H16" s="155"/>
    </row>
    <row r="18" spans="1:8" x14ac:dyDescent="0.2">
      <c r="A18" s="13" t="s">
        <v>44</v>
      </c>
      <c r="B18" s="13"/>
      <c r="C18" s="13"/>
      <c r="D18" s="13"/>
      <c r="E18" s="13"/>
      <c r="F18" s="13"/>
      <c r="G18" s="13"/>
      <c r="H18" s="13"/>
    </row>
    <row r="19" spans="1:8" ht="24" customHeight="1" x14ac:dyDescent="0.2">
      <c r="A19" s="178" t="s">
        <v>40</v>
      </c>
      <c r="B19" s="178" t="s">
        <v>37</v>
      </c>
      <c r="C19" s="178" t="s">
        <v>38</v>
      </c>
      <c r="D19" s="178" t="s">
        <v>72</v>
      </c>
      <c r="E19" s="178" t="s">
        <v>73</v>
      </c>
      <c r="F19" s="178" t="s">
        <v>74</v>
      </c>
      <c r="G19" s="178" t="s">
        <v>75</v>
      </c>
      <c r="H19" s="178" t="s">
        <v>76</v>
      </c>
    </row>
    <row r="20" spans="1:8" x14ac:dyDescent="0.2">
      <c r="A20" s="154">
        <v>1123</v>
      </c>
      <c r="B20" s="155" t="s">
        <v>77</v>
      </c>
      <c r="C20" s="156">
        <v>199000</v>
      </c>
      <c r="D20" s="156">
        <v>199000</v>
      </c>
      <c r="E20" s="156">
        <v>0</v>
      </c>
      <c r="F20" s="156">
        <v>0</v>
      </c>
      <c r="G20" s="156">
        <v>0</v>
      </c>
      <c r="H20" s="155"/>
    </row>
    <row r="21" spans="1:8" x14ac:dyDescent="0.2">
      <c r="A21" s="154">
        <v>1125</v>
      </c>
      <c r="B21" s="155" t="s">
        <v>78</v>
      </c>
      <c r="C21" s="156">
        <v>15000</v>
      </c>
      <c r="D21" s="156">
        <v>15000</v>
      </c>
      <c r="E21" s="156">
        <v>0</v>
      </c>
      <c r="F21" s="156">
        <v>0</v>
      </c>
      <c r="G21" s="156">
        <v>0</v>
      </c>
      <c r="H21" s="155"/>
    </row>
    <row r="22" spans="1:8" x14ac:dyDescent="0.2">
      <c r="A22" s="154">
        <v>1126</v>
      </c>
      <c r="B22" s="155" t="s">
        <v>429</v>
      </c>
      <c r="C22" s="156">
        <v>0</v>
      </c>
      <c r="D22" s="156">
        <v>0</v>
      </c>
      <c r="E22" s="156">
        <v>0</v>
      </c>
      <c r="F22" s="156">
        <v>0</v>
      </c>
      <c r="G22" s="156">
        <v>0</v>
      </c>
      <c r="H22" s="155"/>
    </row>
    <row r="23" spans="1:8" x14ac:dyDescent="0.2">
      <c r="A23" s="154">
        <v>1129</v>
      </c>
      <c r="B23" s="155" t="s">
        <v>430</v>
      </c>
      <c r="C23" s="156">
        <v>30433.040000000001</v>
      </c>
      <c r="D23" s="156">
        <v>30433.040000000001</v>
      </c>
      <c r="E23" s="156">
        <v>0</v>
      </c>
      <c r="F23" s="156">
        <v>0</v>
      </c>
      <c r="G23" s="156">
        <v>0</v>
      </c>
      <c r="H23" s="155"/>
    </row>
    <row r="24" spans="1:8" x14ac:dyDescent="0.2">
      <c r="A24" s="154">
        <v>1131</v>
      </c>
      <c r="B24" s="155" t="s">
        <v>79</v>
      </c>
      <c r="C24" s="156">
        <v>717500</v>
      </c>
      <c r="D24" s="156">
        <v>717500</v>
      </c>
      <c r="E24" s="156">
        <v>0</v>
      </c>
      <c r="F24" s="156">
        <v>0</v>
      </c>
      <c r="G24" s="156">
        <v>0</v>
      </c>
      <c r="H24" s="155"/>
    </row>
    <row r="25" spans="1:8" x14ac:dyDescent="0.2">
      <c r="A25" s="154">
        <v>1132</v>
      </c>
      <c r="B25" s="155" t="s">
        <v>80</v>
      </c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5"/>
    </row>
    <row r="26" spans="1:8" x14ac:dyDescent="0.2">
      <c r="A26" s="154">
        <v>1133</v>
      </c>
      <c r="B26" s="155" t="s">
        <v>81</v>
      </c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5"/>
    </row>
    <row r="27" spans="1:8" x14ac:dyDescent="0.2">
      <c r="A27" s="154">
        <v>1134</v>
      </c>
      <c r="B27" s="155" t="s">
        <v>82</v>
      </c>
      <c r="C27" s="156">
        <v>8569540.4900000002</v>
      </c>
      <c r="D27" s="156">
        <v>8569540.4900000002</v>
      </c>
      <c r="E27" s="156">
        <v>0</v>
      </c>
      <c r="F27" s="156">
        <v>0</v>
      </c>
      <c r="G27" s="156">
        <v>0</v>
      </c>
      <c r="H27" s="155"/>
    </row>
    <row r="28" spans="1:8" x14ac:dyDescent="0.2">
      <c r="A28" s="154">
        <v>1139</v>
      </c>
      <c r="B28" s="155" t="s">
        <v>83</v>
      </c>
      <c r="C28" s="156">
        <v>0</v>
      </c>
      <c r="D28" s="156">
        <v>0</v>
      </c>
      <c r="E28" s="156">
        <v>0</v>
      </c>
      <c r="F28" s="156">
        <v>0</v>
      </c>
      <c r="G28" s="156">
        <v>0</v>
      </c>
      <c r="H28" s="155"/>
    </row>
    <row r="30" spans="1:8" x14ac:dyDescent="0.2">
      <c r="A30" s="13" t="s">
        <v>431</v>
      </c>
      <c r="B30" s="13"/>
      <c r="C30" s="13"/>
      <c r="D30" s="13"/>
      <c r="E30" s="13"/>
      <c r="F30" s="13"/>
      <c r="G30" s="13"/>
      <c r="H30" s="13"/>
    </row>
    <row r="31" spans="1:8" s="11" customFormat="1" ht="33.75" x14ac:dyDescent="0.25">
      <c r="A31" s="178" t="s">
        <v>40</v>
      </c>
      <c r="B31" s="178" t="s">
        <v>37</v>
      </c>
      <c r="C31" s="178" t="s">
        <v>38</v>
      </c>
      <c r="D31" s="178" t="s">
        <v>47</v>
      </c>
      <c r="E31" s="178" t="s">
        <v>46</v>
      </c>
      <c r="F31" s="178" t="s">
        <v>84</v>
      </c>
      <c r="G31" s="178" t="s">
        <v>49</v>
      </c>
      <c r="H31" s="178"/>
    </row>
    <row r="32" spans="1:8" x14ac:dyDescent="0.2">
      <c r="A32" s="154">
        <v>1140</v>
      </c>
      <c r="B32" s="155" t="s">
        <v>85</v>
      </c>
      <c r="C32" s="156">
        <f>SUM(C33:C37)</f>
        <v>0</v>
      </c>
      <c r="D32" s="155"/>
      <c r="E32" s="155"/>
      <c r="F32" s="155"/>
      <c r="G32" s="155"/>
      <c r="H32" s="155"/>
    </row>
    <row r="33" spans="1:8" x14ac:dyDescent="0.2">
      <c r="A33" s="154">
        <v>1141</v>
      </c>
      <c r="B33" s="155" t="s">
        <v>86</v>
      </c>
      <c r="C33" s="156">
        <v>0</v>
      </c>
      <c r="D33" s="155"/>
      <c r="E33" s="155"/>
      <c r="F33" s="155"/>
      <c r="G33" s="155"/>
      <c r="H33" s="155"/>
    </row>
    <row r="34" spans="1:8" x14ac:dyDescent="0.2">
      <c r="A34" s="154">
        <v>1142</v>
      </c>
      <c r="B34" s="155" t="s">
        <v>87</v>
      </c>
      <c r="C34" s="156">
        <v>0</v>
      </c>
      <c r="D34" s="155"/>
      <c r="E34" s="155"/>
      <c r="F34" s="155"/>
      <c r="G34" s="155"/>
      <c r="H34" s="155"/>
    </row>
    <row r="35" spans="1:8" x14ac:dyDescent="0.2">
      <c r="A35" s="154">
        <v>1143</v>
      </c>
      <c r="B35" s="155" t="s">
        <v>88</v>
      </c>
      <c r="C35" s="156">
        <v>0</v>
      </c>
      <c r="D35" s="155"/>
      <c r="E35" s="155"/>
      <c r="F35" s="155"/>
      <c r="G35" s="155"/>
      <c r="H35" s="155"/>
    </row>
    <row r="36" spans="1:8" x14ac:dyDescent="0.2">
      <c r="A36" s="154">
        <v>1144</v>
      </c>
      <c r="B36" s="155" t="s">
        <v>89</v>
      </c>
      <c r="C36" s="156">
        <v>0</v>
      </c>
      <c r="D36" s="155"/>
      <c r="E36" s="155"/>
      <c r="F36" s="155"/>
      <c r="G36" s="155"/>
      <c r="H36" s="155"/>
    </row>
    <row r="37" spans="1:8" x14ac:dyDescent="0.2">
      <c r="A37" s="154">
        <v>1145</v>
      </c>
      <c r="B37" s="155" t="s">
        <v>90</v>
      </c>
      <c r="C37" s="156">
        <v>0</v>
      </c>
      <c r="D37" s="155"/>
      <c r="E37" s="155"/>
      <c r="F37" s="155"/>
      <c r="G37" s="155"/>
      <c r="H37" s="155"/>
    </row>
    <row r="39" spans="1:8" x14ac:dyDescent="0.2">
      <c r="A39" s="13" t="s">
        <v>91</v>
      </c>
      <c r="B39" s="13"/>
      <c r="C39" s="13"/>
      <c r="D39" s="13"/>
      <c r="E39" s="13"/>
      <c r="F39" s="13"/>
      <c r="G39" s="13"/>
      <c r="H39" s="13"/>
    </row>
    <row r="40" spans="1:8" s="11" customFormat="1" ht="50.25" customHeight="1" x14ac:dyDescent="0.25">
      <c r="A40" s="178" t="s">
        <v>40</v>
      </c>
      <c r="B40" s="178" t="s">
        <v>37</v>
      </c>
      <c r="C40" s="178" t="s">
        <v>38</v>
      </c>
      <c r="D40" s="178" t="s">
        <v>45</v>
      </c>
      <c r="E40" s="178" t="s">
        <v>48</v>
      </c>
      <c r="F40" s="179" t="s">
        <v>92</v>
      </c>
      <c r="G40" s="178"/>
      <c r="H40" s="178"/>
    </row>
    <row r="41" spans="1:8" x14ac:dyDescent="0.2">
      <c r="A41" s="154">
        <v>1150</v>
      </c>
      <c r="B41" s="155" t="s">
        <v>93</v>
      </c>
      <c r="C41" s="156">
        <f>C42</f>
        <v>12821769.66</v>
      </c>
      <c r="D41" s="155"/>
      <c r="E41" s="155"/>
      <c r="F41" s="155"/>
      <c r="G41" s="155"/>
      <c r="H41" s="155"/>
    </row>
    <row r="42" spans="1:8" x14ac:dyDescent="0.2">
      <c r="A42" s="154">
        <v>1151</v>
      </c>
      <c r="B42" s="155" t="s">
        <v>94</v>
      </c>
      <c r="C42" s="156">
        <v>12821769.66</v>
      </c>
      <c r="D42" s="155"/>
      <c r="E42" s="155"/>
      <c r="F42" s="155"/>
      <c r="G42" s="155"/>
      <c r="H42" s="155"/>
    </row>
    <row r="44" spans="1:8" x14ac:dyDescent="0.2">
      <c r="A44" s="13" t="s">
        <v>50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77" t="s">
        <v>40</v>
      </c>
      <c r="B45" s="177" t="s">
        <v>37</v>
      </c>
      <c r="C45" s="177" t="s">
        <v>38</v>
      </c>
      <c r="D45" s="177" t="s">
        <v>39</v>
      </c>
      <c r="E45" s="177" t="s">
        <v>76</v>
      </c>
      <c r="F45" s="177"/>
      <c r="G45" s="177"/>
      <c r="H45" s="177"/>
    </row>
    <row r="46" spans="1:8" x14ac:dyDescent="0.2">
      <c r="A46" s="154">
        <v>1213</v>
      </c>
      <c r="B46" s="155" t="s">
        <v>95</v>
      </c>
      <c r="C46" s="156">
        <v>0</v>
      </c>
      <c r="D46" s="155"/>
      <c r="E46" s="155"/>
      <c r="F46" s="155"/>
      <c r="G46" s="155"/>
      <c r="H46" s="155"/>
    </row>
    <row r="48" spans="1:8" x14ac:dyDescent="0.2">
      <c r="A48" s="13" t="s">
        <v>51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77" t="s">
        <v>40</v>
      </c>
      <c r="B49" s="177" t="s">
        <v>37</v>
      </c>
      <c r="C49" s="177" t="s">
        <v>38</v>
      </c>
      <c r="D49" s="177"/>
      <c r="E49" s="177"/>
      <c r="F49" s="177"/>
      <c r="G49" s="177"/>
      <c r="H49" s="177"/>
    </row>
    <row r="50" spans="1:10" x14ac:dyDescent="0.2">
      <c r="A50" s="154">
        <v>1211</v>
      </c>
      <c r="B50" s="155" t="s">
        <v>69</v>
      </c>
      <c r="C50" s="156">
        <v>0</v>
      </c>
      <c r="D50" s="155"/>
      <c r="E50" s="155"/>
      <c r="F50" s="155"/>
      <c r="G50" s="155"/>
      <c r="H50" s="155"/>
    </row>
    <row r="51" spans="1:10" x14ac:dyDescent="0.2">
      <c r="A51" s="154">
        <v>1212</v>
      </c>
      <c r="B51" s="155" t="s">
        <v>501</v>
      </c>
      <c r="C51" s="156">
        <v>0</v>
      </c>
      <c r="D51" s="155"/>
      <c r="E51" s="155"/>
      <c r="F51" s="155"/>
      <c r="G51" s="155"/>
      <c r="H51" s="155"/>
    </row>
    <row r="52" spans="1:10" x14ac:dyDescent="0.2">
      <c r="A52" s="154">
        <v>1214</v>
      </c>
      <c r="B52" s="155" t="s">
        <v>96</v>
      </c>
      <c r="C52" s="156">
        <v>0</v>
      </c>
      <c r="D52" s="155"/>
      <c r="E52" s="155"/>
      <c r="F52" s="155"/>
      <c r="G52" s="155"/>
      <c r="H52" s="155"/>
    </row>
    <row r="53" spans="1:10" x14ac:dyDescent="0.2">
      <c r="A53" s="157"/>
      <c r="B53" s="157"/>
      <c r="C53" s="157"/>
      <c r="D53" s="157"/>
      <c r="E53" s="157"/>
      <c r="F53" s="157"/>
      <c r="G53" s="157"/>
      <c r="H53" s="157"/>
    </row>
    <row r="54" spans="1:10" x14ac:dyDescent="0.2">
      <c r="A54" s="13" t="s">
        <v>55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s="11" customFormat="1" ht="45.75" customHeight="1" x14ac:dyDescent="0.25">
      <c r="A55" s="178" t="s">
        <v>40</v>
      </c>
      <c r="B55" s="178" t="s">
        <v>37</v>
      </c>
      <c r="C55" s="178" t="s">
        <v>38</v>
      </c>
      <c r="D55" s="178" t="s">
        <v>52</v>
      </c>
      <c r="E55" s="178" t="s">
        <v>53</v>
      </c>
      <c r="F55" s="178" t="s">
        <v>502</v>
      </c>
      <c r="G55" s="178" t="s">
        <v>503</v>
      </c>
      <c r="H55" s="178" t="s">
        <v>54</v>
      </c>
      <c r="I55" s="178" t="s">
        <v>504</v>
      </c>
      <c r="J55" s="178" t="s">
        <v>76</v>
      </c>
    </row>
    <row r="56" spans="1:10" x14ac:dyDescent="0.2">
      <c r="A56" s="154">
        <v>1230</v>
      </c>
      <c r="B56" s="155" t="s">
        <v>98</v>
      </c>
      <c r="C56" s="156">
        <f>SUM(C57:C63)</f>
        <v>558688040.69000006</v>
      </c>
      <c r="D56" s="156">
        <f>SUM(D57:D63)</f>
        <v>0</v>
      </c>
      <c r="E56" s="156">
        <f>SUM(E57:E63)</f>
        <v>0</v>
      </c>
      <c r="F56" s="155"/>
      <c r="G56" s="155"/>
      <c r="H56" s="155"/>
      <c r="I56" s="155"/>
      <c r="J56" s="155"/>
    </row>
    <row r="57" spans="1:10" x14ac:dyDescent="0.2">
      <c r="A57" s="154">
        <v>1231</v>
      </c>
      <c r="B57" s="155" t="s">
        <v>99</v>
      </c>
      <c r="C57" s="156">
        <v>32913866.969999999</v>
      </c>
      <c r="D57" s="158"/>
      <c r="E57" s="158"/>
      <c r="F57" s="155"/>
      <c r="G57" s="155"/>
      <c r="H57" s="155"/>
      <c r="I57" s="155"/>
      <c r="J57" s="155"/>
    </row>
    <row r="58" spans="1:10" x14ac:dyDescent="0.2">
      <c r="A58" s="154">
        <v>1232</v>
      </c>
      <c r="B58" s="155" t="s">
        <v>100</v>
      </c>
      <c r="C58" s="156">
        <v>0</v>
      </c>
      <c r="D58" s="156">
        <v>0</v>
      </c>
      <c r="E58" s="156">
        <v>0</v>
      </c>
      <c r="F58" s="155"/>
      <c r="G58" s="155"/>
      <c r="H58" s="155"/>
      <c r="I58" s="155"/>
      <c r="J58" s="155"/>
    </row>
    <row r="59" spans="1:10" x14ac:dyDescent="0.2">
      <c r="A59" s="154">
        <v>1233</v>
      </c>
      <c r="B59" s="155" t="s">
        <v>101</v>
      </c>
      <c r="C59" s="156">
        <v>31453618.239999998</v>
      </c>
      <c r="D59" s="156">
        <v>0</v>
      </c>
      <c r="E59" s="156">
        <v>0</v>
      </c>
      <c r="F59" s="155"/>
      <c r="G59" s="155"/>
      <c r="H59" s="155"/>
      <c r="I59" s="155"/>
      <c r="J59" s="155"/>
    </row>
    <row r="60" spans="1:10" x14ac:dyDescent="0.2">
      <c r="A60" s="154">
        <v>1234</v>
      </c>
      <c r="B60" s="155" t="s">
        <v>102</v>
      </c>
      <c r="C60" s="156">
        <v>0</v>
      </c>
      <c r="D60" s="156">
        <v>0</v>
      </c>
      <c r="E60" s="156">
        <v>0</v>
      </c>
      <c r="F60" s="155"/>
      <c r="G60" s="155"/>
      <c r="H60" s="155"/>
      <c r="I60" s="155"/>
      <c r="J60" s="155"/>
    </row>
    <row r="61" spans="1:10" x14ac:dyDescent="0.2">
      <c r="A61" s="154">
        <v>1235</v>
      </c>
      <c r="B61" s="155" t="s">
        <v>103</v>
      </c>
      <c r="C61" s="156">
        <v>71281367.709999993</v>
      </c>
      <c r="D61" s="156">
        <v>0</v>
      </c>
      <c r="E61" s="156">
        <v>0</v>
      </c>
      <c r="F61" s="155"/>
      <c r="G61" s="155"/>
      <c r="H61" s="155"/>
      <c r="I61" s="155"/>
      <c r="J61" s="155"/>
    </row>
    <row r="62" spans="1:10" x14ac:dyDescent="0.2">
      <c r="A62" s="154">
        <v>1236</v>
      </c>
      <c r="B62" s="155" t="s">
        <v>104</v>
      </c>
      <c r="C62" s="156">
        <v>19054859.23</v>
      </c>
      <c r="D62" s="156">
        <v>0</v>
      </c>
      <c r="E62" s="156">
        <v>0</v>
      </c>
      <c r="F62" s="155"/>
      <c r="G62" s="155"/>
      <c r="H62" s="155"/>
      <c r="I62" s="155"/>
      <c r="J62" s="155"/>
    </row>
    <row r="63" spans="1:10" x14ac:dyDescent="0.2">
      <c r="A63" s="154">
        <v>1239</v>
      </c>
      <c r="B63" s="155" t="s">
        <v>105</v>
      </c>
      <c r="C63" s="156">
        <v>403984328.54000002</v>
      </c>
      <c r="D63" s="156">
        <v>0</v>
      </c>
      <c r="E63" s="156">
        <v>0</v>
      </c>
      <c r="F63" s="155"/>
      <c r="G63" s="155"/>
      <c r="H63" s="155"/>
      <c r="I63" s="155"/>
      <c r="J63" s="155"/>
    </row>
    <row r="64" spans="1:10" x14ac:dyDescent="0.2">
      <c r="A64" s="154">
        <v>1240</v>
      </c>
      <c r="B64" s="155" t="s">
        <v>106</v>
      </c>
      <c r="C64" s="156">
        <f>SUM(C65:C72)</f>
        <v>131912610.39999999</v>
      </c>
      <c r="D64" s="156">
        <f t="shared" ref="D64:E64" si="0">SUM(D65:D72)</f>
        <v>0</v>
      </c>
      <c r="E64" s="156">
        <f t="shared" si="0"/>
        <v>61985280.890000001</v>
      </c>
      <c r="F64" s="155"/>
      <c r="G64" s="155"/>
      <c r="H64" s="155"/>
      <c r="I64" s="155"/>
      <c r="J64" s="155"/>
    </row>
    <row r="65" spans="1:10" x14ac:dyDescent="0.2">
      <c r="A65" s="154">
        <v>1241</v>
      </c>
      <c r="B65" s="155" t="s">
        <v>107</v>
      </c>
      <c r="C65" s="156">
        <v>15959910.1</v>
      </c>
      <c r="D65" s="156">
        <v>0</v>
      </c>
      <c r="E65" s="156">
        <v>0</v>
      </c>
      <c r="F65" s="155"/>
      <c r="G65" s="155"/>
      <c r="H65" s="155"/>
      <c r="I65" s="155"/>
      <c r="J65" s="155"/>
    </row>
    <row r="66" spans="1:10" x14ac:dyDescent="0.2">
      <c r="A66" s="154">
        <v>1242</v>
      </c>
      <c r="B66" s="155" t="s">
        <v>108</v>
      </c>
      <c r="C66" s="156">
        <v>1319296.03</v>
      </c>
      <c r="D66" s="156">
        <v>0</v>
      </c>
      <c r="E66" s="156">
        <v>0</v>
      </c>
      <c r="F66" s="155"/>
      <c r="G66" s="155"/>
      <c r="H66" s="155"/>
      <c r="I66" s="155"/>
      <c r="J66" s="155"/>
    </row>
    <row r="67" spans="1:10" x14ac:dyDescent="0.2">
      <c r="A67" s="154">
        <v>1243</v>
      </c>
      <c r="B67" s="155" t="s">
        <v>109</v>
      </c>
      <c r="C67" s="156">
        <v>1163859.78</v>
      </c>
      <c r="D67" s="156">
        <v>0</v>
      </c>
      <c r="E67" s="156">
        <v>0</v>
      </c>
      <c r="F67" s="155"/>
      <c r="G67" s="155"/>
      <c r="H67" s="155"/>
      <c r="I67" s="155"/>
      <c r="J67" s="155"/>
    </row>
    <row r="68" spans="1:10" x14ac:dyDescent="0.2">
      <c r="A68" s="154">
        <v>1244</v>
      </c>
      <c r="B68" s="155" t="s">
        <v>110</v>
      </c>
      <c r="C68" s="156">
        <v>73706327.569999993</v>
      </c>
      <c r="D68" s="156">
        <v>0</v>
      </c>
      <c r="E68" s="156">
        <v>0</v>
      </c>
      <c r="F68" s="155"/>
      <c r="G68" s="155"/>
      <c r="H68" s="155"/>
      <c r="I68" s="155"/>
      <c r="J68" s="155"/>
    </row>
    <row r="69" spans="1:10" x14ac:dyDescent="0.2">
      <c r="A69" s="154">
        <v>1245</v>
      </c>
      <c r="B69" s="155" t="s">
        <v>111</v>
      </c>
      <c r="C69" s="156">
        <v>0</v>
      </c>
      <c r="D69" s="156">
        <v>0</v>
      </c>
      <c r="E69" s="156">
        <v>61985280.890000001</v>
      </c>
      <c r="F69" s="155"/>
      <c r="G69" s="155"/>
      <c r="H69" s="155"/>
      <c r="I69" s="155"/>
      <c r="J69" s="155"/>
    </row>
    <row r="70" spans="1:10" x14ac:dyDescent="0.2">
      <c r="A70" s="154">
        <v>1246</v>
      </c>
      <c r="B70" s="155" t="s">
        <v>112</v>
      </c>
      <c r="C70" s="156">
        <v>39763216.920000002</v>
      </c>
      <c r="D70" s="156">
        <v>0</v>
      </c>
      <c r="E70" s="156">
        <v>0</v>
      </c>
      <c r="F70" s="155"/>
      <c r="G70" s="155"/>
      <c r="H70" s="155"/>
      <c r="I70" s="155"/>
      <c r="J70" s="155"/>
    </row>
    <row r="71" spans="1:10" x14ac:dyDescent="0.2">
      <c r="A71" s="154">
        <v>1247</v>
      </c>
      <c r="B71" s="155" t="s">
        <v>113</v>
      </c>
      <c r="C71" s="156">
        <v>0</v>
      </c>
      <c r="D71" s="156">
        <v>0</v>
      </c>
      <c r="E71" s="156">
        <v>0</v>
      </c>
      <c r="F71" s="155"/>
      <c r="G71" s="155"/>
      <c r="H71" s="155"/>
      <c r="I71" s="155"/>
      <c r="J71" s="155"/>
    </row>
    <row r="72" spans="1:10" x14ac:dyDescent="0.2">
      <c r="A72" s="154">
        <v>1248</v>
      </c>
      <c r="B72" s="155" t="s">
        <v>114</v>
      </c>
      <c r="C72" s="156">
        <v>0</v>
      </c>
      <c r="D72" s="156">
        <v>0</v>
      </c>
      <c r="E72" s="156">
        <v>0</v>
      </c>
      <c r="F72" s="155"/>
      <c r="G72" s="155"/>
      <c r="H72" s="155"/>
      <c r="I72" s="155"/>
      <c r="J72" s="155"/>
    </row>
    <row r="74" spans="1:10" x14ac:dyDescent="0.2">
      <c r="A74" s="13" t="s">
        <v>56</v>
      </c>
      <c r="B74" s="13"/>
      <c r="C74" s="13"/>
      <c r="D74" s="13"/>
      <c r="E74" s="13"/>
      <c r="F74" s="13"/>
      <c r="G74" s="13"/>
      <c r="H74" s="13"/>
      <c r="I74" s="13"/>
    </row>
    <row r="75" spans="1:10" s="11" customFormat="1" ht="22.5" x14ac:dyDescent="0.25">
      <c r="A75" s="178" t="s">
        <v>40</v>
      </c>
      <c r="B75" s="178" t="s">
        <v>37</v>
      </c>
      <c r="C75" s="178" t="s">
        <v>38</v>
      </c>
      <c r="D75" s="178" t="s">
        <v>57</v>
      </c>
      <c r="E75" s="178" t="s">
        <v>115</v>
      </c>
      <c r="F75" s="178" t="s">
        <v>505</v>
      </c>
      <c r="G75" s="178" t="s">
        <v>97</v>
      </c>
      <c r="H75" s="178" t="s">
        <v>54</v>
      </c>
      <c r="I75" s="178" t="s">
        <v>76</v>
      </c>
    </row>
    <row r="76" spans="1:10" x14ac:dyDescent="0.2">
      <c r="A76" s="154">
        <v>1250</v>
      </c>
      <c r="B76" s="155" t="s">
        <v>116</v>
      </c>
      <c r="C76" s="156">
        <f>SUM(C77:C81)</f>
        <v>4745344.57</v>
      </c>
      <c r="D76" s="156">
        <f>SUM(D77:D81)</f>
        <v>0</v>
      </c>
      <c r="E76" s="156">
        <f>SUM(E77:E81)</f>
        <v>0</v>
      </c>
      <c r="F76" s="155"/>
      <c r="G76" s="155"/>
      <c r="H76" s="155"/>
      <c r="I76" s="155"/>
    </row>
    <row r="77" spans="1:10" x14ac:dyDescent="0.2">
      <c r="A77" s="154">
        <v>1251</v>
      </c>
      <c r="B77" s="155" t="s">
        <v>117</v>
      </c>
      <c r="C77" s="156">
        <v>3980366.6</v>
      </c>
      <c r="D77" s="156">
        <v>0</v>
      </c>
      <c r="E77" s="156">
        <v>0</v>
      </c>
      <c r="F77" s="155"/>
      <c r="G77" s="155"/>
      <c r="H77" s="155"/>
      <c r="I77" s="155"/>
    </row>
    <row r="78" spans="1:10" x14ac:dyDescent="0.2">
      <c r="A78" s="154">
        <v>1252</v>
      </c>
      <c r="B78" s="155" t="s">
        <v>118</v>
      </c>
      <c r="C78" s="156">
        <v>0</v>
      </c>
      <c r="D78" s="156">
        <v>0</v>
      </c>
      <c r="E78" s="156">
        <v>0</v>
      </c>
      <c r="F78" s="155"/>
      <c r="G78" s="155"/>
      <c r="H78" s="155"/>
      <c r="I78" s="155"/>
    </row>
    <row r="79" spans="1:10" x14ac:dyDescent="0.2">
      <c r="A79" s="154">
        <v>1253</v>
      </c>
      <c r="B79" s="155" t="s">
        <v>119</v>
      </c>
      <c r="C79" s="156">
        <v>0</v>
      </c>
      <c r="D79" s="156">
        <v>0</v>
      </c>
      <c r="E79" s="156">
        <v>0</v>
      </c>
      <c r="F79" s="155"/>
      <c r="G79" s="155"/>
      <c r="H79" s="155"/>
      <c r="I79" s="155"/>
    </row>
    <row r="80" spans="1:10" x14ac:dyDescent="0.2">
      <c r="A80" s="154">
        <v>1254</v>
      </c>
      <c r="B80" s="155" t="s">
        <v>120</v>
      </c>
      <c r="C80" s="156">
        <v>764977.97</v>
      </c>
      <c r="D80" s="156">
        <v>0</v>
      </c>
      <c r="E80" s="156">
        <v>0</v>
      </c>
      <c r="F80" s="155"/>
      <c r="G80" s="155"/>
      <c r="H80" s="155"/>
      <c r="I80" s="155"/>
    </row>
    <row r="81" spans="1:9" x14ac:dyDescent="0.2">
      <c r="A81" s="154">
        <v>1259</v>
      </c>
      <c r="B81" s="155" t="s">
        <v>121</v>
      </c>
      <c r="C81" s="156">
        <v>0</v>
      </c>
      <c r="D81" s="156">
        <v>0</v>
      </c>
      <c r="E81" s="156">
        <v>0</v>
      </c>
      <c r="F81" s="155"/>
      <c r="G81" s="155"/>
      <c r="H81" s="155"/>
      <c r="I81" s="155"/>
    </row>
    <row r="82" spans="1:9" x14ac:dyDescent="0.2">
      <c r="A82" s="154">
        <v>1270</v>
      </c>
      <c r="B82" s="155" t="s">
        <v>122</v>
      </c>
      <c r="C82" s="156">
        <f>SUM(C83:C88)</f>
        <v>5095131.07</v>
      </c>
      <c r="D82" s="158"/>
      <c r="E82" s="158"/>
      <c r="F82" s="155"/>
      <c r="G82" s="155"/>
      <c r="H82" s="155"/>
      <c r="I82" s="155"/>
    </row>
    <row r="83" spans="1:9" x14ac:dyDescent="0.2">
      <c r="A83" s="154">
        <v>1271</v>
      </c>
      <c r="B83" s="155" t="s">
        <v>123</v>
      </c>
      <c r="C83" s="156">
        <v>4531143.42</v>
      </c>
      <c r="D83" s="158"/>
      <c r="E83" s="158"/>
      <c r="F83" s="155"/>
      <c r="G83" s="155"/>
      <c r="H83" s="155"/>
      <c r="I83" s="155"/>
    </row>
    <row r="84" spans="1:9" x14ac:dyDescent="0.2">
      <c r="A84" s="154">
        <v>1272</v>
      </c>
      <c r="B84" s="155" t="s">
        <v>124</v>
      </c>
      <c r="C84" s="156">
        <v>0</v>
      </c>
      <c r="D84" s="158"/>
      <c r="E84" s="158"/>
      <c r="F84" s="155"/>
      <c r="G84" s="155"/>
      <c r="H84" s="155"/>
      <c r="I84" s="155"/>
    </row>
    <row r="85" spans="1:9" x14ac:dyDescent="0.2">
      <c r="A85" s="154">
        <v>1273</v>
      </c>
      <c r="B85" s="155" t="s">
        <v>125</v>
      </c>
      <c r="C85" s="156">
        <v>0</v>
      </c>
      <c r="D85" s="158"/>
      <c r="E85" s="158"/>
      <c r="F85" s="155"/>
      <c r="G85" s="155"/>
      <c r="H85" s="155"/>
      <c r="I85" s="155"/>
    </row>
    <row r="86" spans="1:9" x14ac:dyDescent="0.2">
      <c r="A86" s="154">
        <v>1274</v>
      </c>
      <c r="B86" s="155" t="s">
        <v>126</v>
      </c>
      <c r="C86" s="156">
        <v>0</v>
      </c>
      <c r="D86" s="158"/>
      <c r="E86" s="158"/>
      <c r="F86" s="155"/>
      <c r="G86" s="155"/>
      <c r="H86" s="155"/>
      <c r="I86" s="155"/>
    </row>
    <row r="87" spans="1:9" x14ac:dyDescent="0.2">
      <c r="A87" s="154">
        <v>1275</v>
      </c>
      <c r="B87" s="155" t="s">
        <v>127</v>
      </c>
      <c r="C87" s="156">
        <v>0</v>
      </c>
      <c r="D87" s="158"/>
      <c r="E87" s="158"/>
      <c r="F87" s="155"/>
      <c r="G87" s="155"/>
      <c r="H87" s="155"/>
      <c r="I87" s="155"/>
    </row>
    <row r="88" spans="1:9" x14ac:dyDescent="0.2">
      <c r="A88" s="154">
        <v>1279</v>
      </c>
      <c r="B88" s="155" t="s">
        <v>128</v>
      </c>
      <c r="C88" s="156">
        <v>563987.65</v>
      </c>
      <c r="D88" s="158"/>
      <c r="E88" s="158"/>
      <c r="F88" s="155"/>
      <c r="G88" s="155"/>
      <c r="H88" s="155"/>
      <c r="I88" s="155"/>
    </row>
    <row r="90" spans="1:9" x14ac:dyDescent="0.2">
      <c r="A90" s="13" t="s">
        <v>58</v>
      </c>
      <c r="B90" s="13"/>
      <c r="C90" s="13"/>
      <c r="D90" s="13"/>
      <c r="E90" s="13"/>
      <c r="F90" s="13"/>
      <c r="G90" s="13"/>
      <c r="H90" s="13"/>
    </row>
    <row r="91" spans="1:9" x14ac:dyDescent="0.2">
      <c r="A91" s="177" t="s">
        <v>40</v>
      </c>
      <c r="B91" s="177" t="s">
        <v>37</v>
      </c>
      <c r="C91" s="177" t="s">
        <v>38</v>
      </c>
      <c r="D91" s="177" t="s">
        <v>129</v>
      </c>
      <c r="E91" s="177"/>
      <c r="F91" s="177"/>
      <c r="G91" s="177"/>
      <c r="H91" s="177"/>
    </row>
    <row r="92" spans="1:9" x14ac:dyDescent="0.2">
      <c r="A92" s="154">
        <v>1160</v>
      </c>
      <c r="B92" s="155" t="s">
        <v>130</v>
      </c>
      <c r="C92" s="156">
        <f>SUM(C93:C94)</f>
        <v>0</v>
      </c>
      <c r="D92" s="155"/>
      <c r="E92" s="155"/>
      <c r="F92" s="155"/>
      <c r="G92" s="155"/>
      <c r="H92" s="155"/>
    </row>
    <row r="93" spans="1:9" x14ac:dyDescent="0.2">
      <c r="A93" s="154">
        <v>1161</v>
      </c>
      <c r="B93" s="155" t="s">
        <v>131</v>
      </c>
      <c r="C93" s="156">
        <v>0</v>
      </c>
      <c r="D93" s="155"/>
      <c r="E93" s="155"/>
      <c r="F93" s="155"/>
      <c r="G93" s="155"/>
      <c r="H93" s="155"/>
    </row>
    <row r="94" spans="1:9" x14ac:dyDescent="0.2">
      <c r="A94" s="154">
        <v>1162</v>
      </c>
      <c r="B94" s="155" t="s">
        <v>132</v>
      </c>
      <c r="C94" s="156">
        <v>0</v>
      </c>
      <c r="D94" s="155"/>
      <c r="E94" s="155"/>
      <c r="F94" s="155"/>
      <c r="G94" s="155"/>
      <c r="H94" s="155"/>
    </row>
    <row r="96" spans="1:9" x14ac:dyDescent="0.2">
      <c r="A96" s="13" t="s">
        <v>506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77" t="s">
        <v>40</v>
      </c>
      <c r="B97" s="177" t="s">
        <v>37</v>
      </c>
      <c r="C97" s="177" t="s">
        <v>38</v>
      </c>
      <c r="D97" s="177" t="s">
        <v>76</v>
      </c>
      <c r="E97" s="177"/>
      <c r="F97" s="177"/>
      <c r="G97" s="177"/>
      <c r="H97" s="177"/>
    </row>
    <row r="98" spans="1:8" x14ac:dyDescent="0.2">
      <c r="A98" s="154">
        <v>1190</v>
      </c>
      <c r="B98" s="155" t="s">
        <v>439</v>
      </c>
      <c r="C98" s="156">
        <f>SUM(C99:C102)</f>
        <v>0</v>
      </c>
      <c r="D98" s="155"/>
      <c r="E98" s="155"/>
      <c r="F98" s="155"/>
      <c r="G98" s="155"/>
      <c r="H98" s="155"/>
    </row>
    <row r="99" spans="1:8" x14ac:dyDescent="0.2">
      <c r="A99" s="154">
        <v>1191</v>
      </c>
      <c r="B99" s="155" t="s">
        <v>432</v>
      </c>
      <c r="C99" s="156">
        <v>0</v>
      </c>
      <c r="D99" s="155"/>
      <c r="E99" s="155"/>
      <c r="F99" s="155"/>
      <c r="G99" s="155"/>
      <c r="H99" s="155"/>
    </row>
    <row r="100" spans="1:8" x14ac:dyDescent="0.2">
      <c r="A100" s="154">
        <v>1192</v>
      </c>
      <c r="B100" s="155" t="s">
        <v>433</v>
      </c>
      <c r="C100" s="156">
        <v>0</v>
      </c>
      <c r="D100" s="155"/>
      <c r="E100" s="155"/>
      <c r="F100" s="155"/>
      <c r="G100" s="155"/>
      <c r="H100" s="155"/>
    </row>
    <row r="101" spans="1:8" x14ac:dyDescent="0.2">
      <c r="A101" s="154">
        <v>1193</v>
      </c>
      <c r="B101" s="155" t="s">
        <v>434</v>
      </c>
      <c r="C101" s="156">
        <v>0</v>
      </c>
      <c r="D101" s="155"/>
      <c r="E101" s="155"/>
      <c r="F101" s="155"/>
      <c r="G101" s="155"/>
      <c r="H101" s="155"/>
    </row>
    <row r="102" spans="1:8" x14ac:dyDescent="0.2">
      <c r="A102" s="154">
        <v>1194</v>
      </c>
      <c r="B102" s="155" t="s">
        <v>435</v>
      </c>
      <c r="C102" s="156">
        <v>0</v>
      </c>
      <c r="D102" s="155"/>
      <c r="E102" s="155"/>
      <c r="F102" s="155"/>
      <c r="G102" s="155"/>
      <c r="H102" s="155"/>
    </row>
    <row r="103" spans="1:8" x14ac:dyDescent="0.2">
      <c r="A103" s="154">
        <v>1290</v>
      </c>
      <c r="B103" s="155" t="s">
        <v>133</v>
      </c>
      <c r="C103" s="156">
        <f>SUM(C104:C106)</f>
        <v>0</v>
      </c>
      <c r="D103" s="155"/>
      <c r="E103" s="155"/>
      <c r="F103" s="155"/>
      <c r="G103" s="155"/>
      <c r="H103" s="155"/>
    </row>
    <row r="104" spans="1:8" x14ac:dyDescent="0.2">
      <c r="A104" s="154">
        <v>1291</v>
      </c>
      <c r="B104" s="155" t="s">
        <v>134</v>
      </c>
      <c r="C104" s="156">
        <v>0</v>
      </c>
      <c r="D104" s="155"/>
      <c r="E104" s="155"/>
      <c r="F104" s="155"/>
      <c r="G104" s="155"/>
      <c r="H104" s="155"/>
    </row>
    <row r="105" spans="1:8" x14ac:dyDescent="0.2">
      <c r="A105" s="154">
        <v>1292</v>
      </c>
      <c r="B105" s="155" t="s">
        <v>135</v>
      </c>
      <c r="C105" s="156">
        <v>0</v>
      </c>
      <c r="D105" s="155"/>
      <c r="E105" s="155"/>
      <c r="F105" s="155"/>
      <c r="G105" s="155"/>
      <c r="H105" s="155"/>
    </row>
    <row r="106" spans="1:8" x14ac:dyDescent="0.2">
      <c r="A106" s="154">
        <v>1293</v>
      </c>
      <c r="B106" s="155" t="s">
        <v>136</v>
      </c>
      <c r="C106" s="156">
        <v>0</v>
      </c>
      <c r="D106" s="155"/>
      <c r="E106" s="155"/>
      <c r="F106" s="155"/>
      <c r="G106" s="155"/>
      <c r="H106" s="155"/>
    </row>
    <row r="108" spans="1:8" x14ac:dyDescent="0.2">
      <c r="A108" s="13" t="s">
        <v>59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77" t="s">
        <v>40</v>
      </c>
      <c r="B109" s="177" t="s">
        <v>37</v>
      </c>
      <c r="C109" s="177" t="s">
        <v>38</v>
      </c>
      <c r="D109" s="177" t="s">
        <v>72</v>
      </c>
      <c r="E109" s="177" t="s">
        <v>73</v>
      </c>
      <c r="F109" s="177" t="s">
        <v>74</v>
      </c>
      <c r="G109" s="177" t="s">
        <v>137</v>
      </c>
      <c r="H109" s="177" t="s">
        <v>525</v>
      </c>
    </row>
    <row r="110" spans="1:8" x14ac:dyDescent="0.2">
      <c r="A110" s="154">
        <v>2110</v>
      </c>
      <c r="B110" s="155" t="s">
        <v>138</v>
      </c>
      <c r="C110" s="156">
        <f>SUM(C111:C119)</f>
        <v>14253213.73</v>
      </c>
      <c r="D110" s="156">
        <f>SUM(D111:D119)</f>
        <v>14253213.73</v>
      </c>
      <c r="E110" s="156">
        <f>SUM(E111:E119)</f>
        <v>0</v>
      </c>
      <c r="F110" s="156">
        <f>SUM(F111:F119)</f>
        <v>0</v>
      </c>
      <c r="G110" s="156">
        <f>SUM(G111:G119)</f>
        <v>0</v>
      </c>
      <c r="H110" s="155"/>
    </row>
    <row r="111" spans="1:8" x14ac:dyDescent="0.2">
      <c r="A111" s="154">
        <v>2111</v>
      </c>
      <c r="B111" s="155" t="s">
        <v>139</v>
      </c>
      <c r="C111" s="156">
        <v>1474.29</v>
      </c>
      <c r="D111" s="156">
        <f>C111</f>
        <v>1474.29</v>
      </c>
      <c r="E111" s="156">
        <v>0</v>
      </c>
      <c r="F111" s="156">
        <v>0</v>
      </c>
      <c r="G111" s="156">
        <v>0</v>
      </c>
      <c r="H111" s="155"/>
    </row>
    <row r="112" spans="1:8" x14ac:dyDescent="0.2">
      <c r="A112" s="154">
        <v>2112</v>
      </c>
      <c r="B112" s="155" t="s">
        <v>140</v>
      </c>
      <c r="C112" s="156">
        <v>2565339.9500000002</v>
      </c>
      <c r="D112" s="156">
        <f t="shared" ref="D112:D119" si="1">C112</f>
        <v>2565339.9500000002</v>
      </c>
      <c r="E112" s="156">
        <v>0</v>
      </c>
      <c r="F112" s="156">
        <v>0</v>
      </c>
      <c r="G112" s="156">
        <v>0</v>
      </c>
      <c r="H112" s="155"/>
    </row>
    <row r="113" spans="1:8" x14ac:dyDescent="0.2">
      <c r="A113" s="154">
        <v>2113</v>
      </c>
      <c r="B113" s="155" t="s">
        <v>141</v>
      </c>
      <c r="C113" s="156">
        <v>0</v>
      </c>
      <c r="D113" s="156">
        <f t="shared" si="1"/>
        <v>0</v>
      </c>
      <c r="E113" s="156">
        <v>0</v>
      </c>
      <c r="F113" s="156">
        <v>0</v>
      </c>
      <c r="G113" s="156">
        <v>0</v>
      </c>
      <c r="H113" s="155"/>
    </row>
    <row r="114" spans="1:8" x14ac:dyDescent="0.2">
      <c r="A114" s="154">
        <v>2114</v>
      </c>
      <c r="B114" s="155" t="s">
        <v>142</v>
      </c>
      <c r="C114" s="156">
        <v>0</v>
      </c>
      <c r="D114" s="156">
        <f t="shared" si="1"/>
        <v>0</v>
      </c>
      <c r="E114" s="156">
        <v>0</v>
      </c>
      <c r="F114" s="156">
        <v>0</v>
      </c>
      <c r="G114" s="156">
        <v>0</v>
      </c>
      <c r="H114" s="155"/>
    </row>
    <row r="115" spans="1:8" x14ac:dyDescent="0.2">
      <c r="A115" s="154">
        <v>2115</v>
      </c>
      <c r="B115" s="155" t="s">
        <v>143</v>
      </c>
      <c r="C115" s="156">
        <v>0</v>
      </c>
      <c r="D115" s="156">
        <f t="shared" si="1"/>
        <v>0</v>
      </c>
      <c r="E115" s="156">
        <v>0</v>
      </c>
      <c r="F115" s="156">
        <v>0</v>
      </c>
      <c r="G115" s="156">
        <v>0</v>
      </c>
      <c r="H115" s="155"/>
    </row>
    <row r="116" spans="1:8" x14ac:dyDescent="0.2">
      <c r="A116" s="154">
        <v>2116</v>
      </c>
      <c r="B116" s="155" t="s">
        <v>144</v>
      </c>
      <c r="C116" s="156">
        <v>0</v>
      </c>
      <c r="D116" s="156">
        <f t="shared" si="1"/>
        <v>0</v>
      </c>
      <c r="E116" s="156">
        <v>0</v>
      </c>
      <c r="F116" s="156">
        <v>0</v>
      </c>
      <c r="G116" s="156">
        <v>0</v>
      </c>
      <c r="H116" s="155"/>
    </row>
    <row r="117" spans="1:8" x14ac:dyDescent="0.2">
      <c r="A117" s="154">
        <v>2117</v>
      </c>
      <c r="B117" s="155" t="s">
        <v>145</v>
      </c>
      <c r="C117" s="156">
        <v>6851168.0199999996</v>
      </c>
      <c r="D117" s="156">
        <f t="shared" si="1"/>
        <v>6851168.0199999996</v>
      </c>
      <c r="E117" s="156">
        <v>0</v>
      </c>
      <c r="F117" s="156">
        <v>0</v>
      </c>
      <c r="G117" s="156">
        <v>0</v>
      </c>
      <c r="H117" s="155"/>
    </row>
    <row r="118" spans="1:8" x14ac:dyDescent="0.2">
      <c r="A118" s="154">
        <v>2118</v>
      </c>
      <c r="B118" s="155" t="s">
        <v>146</v>
      </c>
      <c r="C118" s="156">
        <v>0</v>
      </c>
      <c r="D118" s="156">
        <f t="shared" si="1"/>
        <v>0</v>
      </c>
      <c r="E118" s="156">
        <v>0</v>
      </c>
      <c r="F118" s="156">
        <v>0</v>
      </c>
      <c r="G118" s="156">
        <v>0</v>
      </c>
      <c r="H118" s="155"/>
    </row>
    <row r="119" spans="1:8" x14ac:dyDescent="0.2">
      <c r="A119" s="154">
        <v>2119</v>
      </c>
      <c r="B119" s="155" t="s">
        <v>147</v>
      </c>
      <c r="C119" s="156">
        <v>4835231.47</v>
      </c>
      <c r="D119" s="156">
        <f t="shared" si="1"/>
        <v>4835231.47</v>
      </c>
      <c r="E119" s="156">
        <v>0</v>
      </c>
      <c r="F119" s="156">
        <v>0</v>
      </c>
      <c r="G119" s="156">
        <v>0</v>
      </c>
      <c r="H119" s="155"/>
    </row>
    <row r="120" spans="1:8" x14ac:dyDescent="0.2">
      <c r="A120" s="154">
        <v>2120</v>
      </c>
      <c r="B120" s="155" t="s">
        <v>148</v>
      </c>
      <c r="C120" s="156">
        <f>SUM(C121:C123)</f>
        <v>0</v>
      </c>
      <c r="D120" s="156">
        <f t="shared" ref="D120:G120" si="2">SUM(D121:D123)</f>
        <v>0</v>
      </c>
      <c r="E120" s="156">
        <f t="shared" si="2"/>
        <v>0</v>
      </c>
      <c r="F120" s="156">
        <f t="shared" si="2"/>
        <v>0</v>
      </c>
      <c r="G120" s="156">
        <f t="shared" si="2"/>
        <v>0</v>
      </c>
      <c r="H120" s="155"/>
    </row>
    <row r="121" spans="1:8" x14ac:dyDescent="0.2">
      <c r="A121" s="154">
        <v>2121</v>
      </c>
      <c r="B121" s="155" t="s">
        <v>149</v>
      </c>
      <c r="C121" s="156">
        <v>0</v>
      </c>
      <c r="D121" s="156">
        <f>C121</f>
        <v>0</v>
      </c>
      <c r="E121" s="156">
        <v>0</v>
      </c>
      <c r="F121" s="156">
        <v>0</v>
      </c>
      <c r="G121" s="156">
        <v>0</v>
      </c>
      <c r="H121" s="155"/>
    </row>
    <row r="122" spans="1:8" x14ac:dyDescent="0.2">
      <c r="A122" s="154">
        <v>2122</v>
      </c>
      <c r="B122" s="155" t="s">
        <v>150</v>
      </c>
      <c r="C122" s="156">
        <v>0</v>
      </c>
      <c r="D122" s="156">
        <f t="shared" ref="D122:D123" si="3">C122</f>
        <v>0</v>
      </c>
      <c r="E122" s="156">
        <v>0</v>
      </c>
      <c r="F122" s="156">
        <v>0</v>
      </c>
      <c r="G122" s="156">
        <v>0</v>
      </c>
      <c r="H122" s="155"/>
    </row>
    <row r="123" spans="1:8" x14ac:dyDescent="0.2">
      <c r="A123" s="154">
        <v>2129</v>
      </c>
      <c r="B123" s="155" t="s">
        <v>151</v>
      </c>
      <c r="C123" s="156">
        <v>0</v>
      </c>
      <c r="D123" s="156">
        <f t="shared" si="3"/>
        <v>0</v>
      </c>
      <c r="E123" s="156">
        <v>0</v>
      </c>
      <c r="F123" s="156">
        <v>0</v>
      </c>
      <c r="G123" s="156">
        <v>0</v>
      </c>
      <c r="H123" s="155"/>
    </row>
    <row r="125" spans="1:8" x14ac:dyDescent="0.2">
      <c r="A125" s="13" t="s">
        <v>60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77" t="s">
        <v>40</v>
      </c>
      <c r="B126" s="177" t="s">
        <v>37</v>
      </c>
      <c r="C126" s="177" t="s">
        <v>38</v>
      </c>
      <c r="D126" s="177" t="s">
        <v>41</v>
      </c>
      <c r="E126" s="177" t="s">
        <v>76</v>
      </c>
      <c r="F126" s="177"/>
      <c r="G126" s="177"/>
      <c r="H126" s="177"/>
    </row>
    <row r="127" spans="1:8" x14ac:dyDescent="0.2">
      <c r="A127" s="154">
        <v>2160</v>
      </c>
      <c r="B127" s="155" t="s">
        <v>152</v>
      </c>
      <c r="C127" s="156">
        <f>SUM(C128:C133)</f>
        <v>0</v>
      </c>
      <c r="D127" s="155"/>
      <c r="E127" s="155"/>
      <c r="F127" s="155"/>
      <c r="G127" s="155"/>
      <c r="H127" s="155"/>
    </row>
    <row r="128" spans="1:8" x14ac:dyDescent="0.2">
      <c r="A128" s="154">
        <v>2161</v>
      </c>
      <c r="B128" s="155" t="s">
        <v>153</v>
      </c>
      <c r="C128" s="156">
        <v>0</v>
      </c>
      <c r="D128" s="155"/>
      <c r="E128" s="155"/>
      <c r="F128" s="155"/>
      <c r="G128" s="155"/>
      <c r="H128" s="155"/>
    </row>
    <row r="129" spans="1:8" x14ac:dyDescent="0.2">
      <c r="A129" s="154">
        <v>2162</v>
      </c>
      <c r="B129" s="155" t="s">
        <v>154</v>
      </c>
      <c r="C129" s="156">
        <v>0</v>
      </c>
      <c r="D129" s="155"/>
      <c r="E129" s="155"/>
      <c r="F129" s="155"/>
      <c r="G129" s="155"/>
      <c r="H129" s="155"/>
    </row>
    <row r="130" spans="1:8" x14ac:dyDescent="0.2">
      <c r="A130" s="154">
        <v>2163</v>
      </c>
      <c r="B130" s="155" t="s">
        <v>155</v>
      </c>
      <c r="C130" s="156">
        <v>0</v>
      </c>
      <c r="D130" s="155"/>
      <c r="E130" s="155"/>
      <c r="F130" s="155"/>
      <c r="G130" s="155"/>
      <c r="H130" s="155"/>
    </row>
    <row r="131" spans="1:8" x14ac:dyDescent="0.2">
      <c r="A131" s="154">
        <v>2164</v>
      </c>
      <c r="B131" s="155" t="s">
        <v>156</v>
      </c>
      <c r="C131" s="156">
        <v>0</v>
      </c>
      <c r="D131" s="155"/>
      <c r="E131" s="155"/>
      <c r="F131" s="155"/>
      <c r="G131" s="155"/>
      <c r="H131" s="155"/>
    </row>
    <row r="132" spans="1:8" x14ac:dyDescent="0.2">
      <c r="A132" s="154">
        <v>2165</v>
      </c>
      <c r="B132" s="155" t="s">
        <v>157</v>
      </c>
      <c r="C132" s="156">
        <v>0</v>
      </c>
      <c r="D132" s="155"/>
      <c r="E132" s="155"/>
      <c r="F132" s="155"/>
      <c r="G132" s="155"/>
      <c r="H132" s="155"/>
    </row>
    <row r="133" spans="1:8" x14ac:dyDescent="0.2">
      <c r="A133" s="154">
        <v>2166</v>
      </c>
      <c r="B133" s="155" t="s">
        <v>158</v>
      </c>
      <c r="C133" s="156">
        <v>0</v>
      </c>
      <c r="D133" s="155"/>
      <c r="E133" s="155"/>
      <c r="F133" s="155"/>
      <c r="G133" s="155"/>
      <c r="H133" s="155"/>
    </row>
    <row r="134" spans="1:8" x14ac:dyDescent="0.2">
      <c r="A134" s="154">
        <v>2250</v>
      </c>
      <c r="B134" s="155" t="s">
        <v>159</v>
      </c>
      <c r="C134" s="156">
        <f>SUM(C135:C140)</f>
        <v>0</v>
      </c>
      <c r="D134" s="155"/>
      <c r="E134" s="155"/>
      <c r="F134" s="155"/>
      <c r="G134" s="155"/>
      <c r="H134" s="155"/>
    </row>
    <row r="135" spans="1:8" x14ac:dyDescent="0.2">
      <c r="A135" s="154">
        <v>2251</v>
      </c>
      <c r="B135" s="155" t="s">
        <v>160</v>
      </c>
      <c r="C135" s="156">
        <v>0</v>
      </c>
      <c r="D135" s="155"/>
      <c r="E135" s="155"/>
      <c r="F135" s="155"/>
      <c r="G135" s="155"/>
      <c r="H135" s="155"/>
    </row>
    <row r="136" spans="1:8" x14ac:dyDescent="0.2">
      <c r="A136" s="154">
        <v>2252</v>
      </c>
      <c r="B136" s="155" t="s">
        <v>161</v>
      </c>
      <c r="C136" s="156">
        <v>0</v>
      </c>
      <c r="D136" s="155"/>
      <c r="E136" s="155"/>
      <c r="F136" s="155"/>
      <c r="G136" s="155"/>
      <c r="H136" s="155"/>
    </row>
    <row r="137" spans="1:8" x14ac:dyDescent="0.2">
      <c r="A137" s="154">
        <v>2253</v>
      </c>
      <c r="B137" s="155" t="s">
        <v>162</v>
      </c>
      <c r="C137" s="156">
        <v>0</v>
      </c>
      <c r="D137" s="155"/>
      <c r="E137" s="155"/>
      <c r="F137" s="155"/>
      <c r="G137" s="155"/>
      <c r="H137" s="155"/>
    </row>
    <row r="138" spans="1:8" x14ac:dyDescent="0.2">
      <c r="A138" s="154">
        <v>2254</v>
      </c>
      <c r="B138" s="155" t="s">
        <v>163</v>
      </c>
      <c r="C138" s="156">
        <v>0</v>
      </c>
      <c r="D138" s="155"/>
      <c r="E138" s="155"/>
      <c r="F138" s="155"/>
      <c r="G138" s="155"/>
      <c r="H138" s="155"/>
    </row>
    <row r="139" spans="1:8" x14ac:dyDescent="0.2">
      <c r="A139" s="154">
        <v>2255</v>
      </c>
      <c r="B139" s="155" t="s">
        <v>164</v>
      </c>
      <c r="C139" s="156">
        <v>0</v>
      </c>
      <c r="D139" s="155"/>
      <c r="E139" s="155"/>
      <c r="F139" s="155"/>
      <c r="G139" s="155"/>
      <c r="H139" s="155"/>
    </row>
    <row r="140" spans="1:8" x14ac:dyDescent="0.2">
      <c r="A140" s="154">
        <v>2256</v>
      </c>
      <c r="B140" s="155" t="s">
        <v>165</v>
      </c>
      <c r="C140" s="156">
        <v>0</v>
      </c>
      <c r="D140" s="155"/>
      <c r="E140" s="155"/>
      <c r="F140" s="155"/>
      <c r="G140" s="155"/>
      <c r="H140" s="155"/>
    </row>
    <row r="142" spans="1:8" x14ac:dyDescent="0.2">
      <c r="A142" s="13" t="s">
        <v>507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80" t="s">
        <v>40</v>
      </c>
      <c r="B143" s="180" t="s">
        <v>37</v>
      </c>
      <c r="C143" s="180" t="s">
        <v>38</v>
      </c>
      <c r="D143" s="180" t="s">
        <v>41</v>
      </c>
      <c r="E143" s="180" t="s">
        <v>76</v>
      </c>
      <c r="F143" s="180"/>
      <c r="G143" s="180"/>
      <c r="H143" s="180"/>
    </row>
    <row r="144" spans="1:8" x14ac:dyDescent="0.2">
      <c r="A144" s="154">
        <v>2150</v>
      </c>
      <c r="B144" s="155" t="s">
        <v>508</v>
      </c>
      <c r="C144" s="156">
        <f>SUM(C145:C147)</f>
        <v>0</v>
      </c>
      <c r="D144" s="155"/>
      <c r="E144" s="155"/>
      <c r="F144" s="155"/>
      <c r="G144" s="155"/>
      <c r="H144" s="155"/>
    </row>
    <row r="145" spans="1:8" x14ac:dyDescent="0.2">
      <c r="A145" s="154">
        <v>2151</v>
      </c>
      <c r="B145" s="155" t="s">
        <v>509</v>
      </c>
      <c r="C145" s="156">
        <v>0</v>
      </c>
      <c r="D145" s="155"/>
      <c r="E145" s="155"/>
      <c r="F145" s="155"/>
      <c r="G145" s="155"/>
      <c r="H145" s="155"/>
    </row>
    <row r="146" spans="1:8" x14ac:dyDescent="0.2">
      <c r="A146" s="154">
        <v>2152</v>
      </c>
      <c r="B146" s="155" t="s">
        <v>510</v>
      </c>
      <c r="C146" s="156">
        <v>0</v>
      </c>
      <c r="D146" s="155"/>
      <c r="E146" s="155"/>
      <c r="F146" s="155"/>
      <c r="G146" s="155"/>
      <c r="H146" s="155"/>
    </row>
    <row r="147" spans="1:8" x14ac:dyDescent="0.2">
      <c r="A147" s="154">
        <v>2159</v>
      </c>
      <c r="B147" s="155" t="s">
        <v>166</v>
      </c>
      <c r="C147" s="156">
        <v>0</v>
      </c>
      <c r="D147" s="155"/>
      <c r="E147" s="155"/>
      <c r="F147" s="155"/>
      <c r="G147" s="155"/>
      <c r="H147" s="155"/>
    </row>
    <row r="148" spans="1:8" x14ac:dyDescent="0.2">
      <c r="A148" s="154">
        <v>2240</v>
      </c>
      <c r="B148" s="155" t="s">
        <v>168</v>
      </c>
      <c r="C148" s="156">
        <f>SUM(C149:C151)</f>
        <v>0</v>
      </c>
      <c r="D148" s="155"/>
      <c r="E148" s="155"/>
      <c r="F148" s="155"/>
      <c r="G148" s="155"/>
      <c r="H148" s="155"/>
    </row>
    <row r="149" spans="1:8" x14ac:dyDescent="0.2">
      <c r="A149" s="154">
        <v>2241</v>
      </c>
      <c r="B149" s="155" t="s">
        <v>169</v>
      </c>
      <c r="C149" s="156">
        <v>0</v>
      </c>
      <c r="D149" s="155"/>
      <c r="E149" s="155"/>
      <c r="F149" s="155"/>
      <c r="G149" s="155"/>
      <c r="H149" s="155"/>
    </row>
    <row r="150" spans="1:8" x14ac:dyDescent="0.2">
      <c r="A150" s="154">
        <v>2242</v>
      </c>
      <c r="B150" s="155" t="s">
        <v>170</v>
      </c>
      <c r="C150" s="156">
        <v>0</v>
      </c>
      <c r="D150" s="155"/>
      <c r="E150" s="155"/>
      <c r="F150" s="155"/>
      <c r="G150" s="155"/>
      <c r="H150" s="155"/>
    </row>
    <row r="151" spans="1:8" x14ac:dyDescent="0.2">
      <c r="A151" s="154">
        <v>2249</v>
      </c>
      <c r="B151" s="155" t="s">
        <v>171</v>
      </c>
      <c r="C151" s="156">
        <v>0</v>
      </c>
      <c r="D151" s="155"/>
      <c r="E151" s="155"/>
      <c r="F151" s="155"/>
      <c r="G151" s="155"/>
      <c r="H151" s="155"/>
    </row>
    <row r="153" spans="1:8" x14ac:dyDescent="0.2">
      <c r="A153" s="44" t="s">
        <v>511</v>
      </c>
      <c r="B153" s="44"/>
      <c r="C153" s="44"/>
      <c r="D153" s="44"/>
      <c r="E153" s="44"/>
    </row>
    <row r="154" spans="1:8" x14ac:dyDescent="0.2">
      <c r="A154" s="181" t="s">
        <v>40</v>
      </c>
      <c r="B154" s="181" t="s">
        <v>37</v>
      </c>
      <c r="C154" s="181" t="s">
        <v>38</v>
      </c>
      <c r="D154" s="182" t="s">
        <v>41</v>
      </c>
      <c r="E154" s="182" t="s">
        <v>76</v>
      </c>
    </row>
    <row r="155" spans="1:8" x14ac:dyDescent="0.2">
      <c r="A155" s="131">
        <v>2170</v>
      </c>
      <c r="B155" s="159" t="s">
        <v>512</v>
      </c>
      <c r="C155" s="133">
        <f>SUM(C156:C158)</f>
        <v>6009781.1699999999</v>
      </c>
      <c r="D155" s="159"/>
      <c r="E155" s="159"/>
    </row>
    <row r="156" spans="1:8" x14ac:dyDescent="0.2">
      <c r="A156" s="131">
        <v>2171</v>
      </c>
      <c r="B156" s="159" t="s">
        <v>513</v>
      </c>
      <c r="C156" s="133">
        <v>0</v>
      </c>
      <c r="D156" s="159"/>
      <c r="E156" s="159"/>
    </row>
    <row r="157" spans="1:8" x14ac:dyDescent="0.2">
      <c r="A157" s="131">
        <v>2172</v>
      </c>
      <c r="B157" s="159" t="s">
        <v>514</v>
      </c>
      <c r="C157" s="133">
        <v>0</v>
      </c>
      <c r="D157" s="159"/>
      <c r="E157" s="159"/>
    </row>
    <row r="158" spans="1:8" x14ac:dyDescent="0.2">
      <c r="A158" s="131">
        <v>2179</v>
      </c>
      <c r="B158" s="159" t="s">
        <v>515</v>
      </c>
      <c r="C158" s="133">
        <v>6009781.1699999999</v>
      </c>
      <c r="D158" s="159"/>
      <c r="E158" s="159"/>
    </row>
    <row r="159" spans="1:8" x14ac:dyDescent="0.2">
      <c r="A159" s="131">
        <v>2260</v>
      </c>
      <c r="B159" s="159" t="s">
        <v>516</v>
      </c>
      <c r="C159" s="133">
        <f>SUM(C160:C163)</f>
        <v>0</v>
      </c>
      <c r="D159" s="159"/>
      <c r="E159" s="159"/>
    </row>
    <row r="160" spans="1:8" x14ac:dyDescent="0.2">
      <c r="A160" s="131">
        <v>2261</v>
      </c>
      <c r="B160" s="159" t="s">
        <v>517</v>
      </c>
      <c r="C160" s="133">
        <v>0</v>
      </c>
      <c r="D160" s="159"/>
      <c r="E160" s="159"/>
    </row>
    <row r="161" spans="1:5" x14ac:dyDescent="0.2">
      <c r="A161" s="131">
        <v>2262</v>
      </c>
      <c r="B161" s="159" t="s">
        <v>518</v>
      </c>
      <c r="C161" s="133">
        <v>0</v>
      </c>
      <c r="D161" s="159"/>
      <c r="E161" s="159"/>
    </row>
    <row r="162" spans="1:5" x14ac:dyDescent="0.2">
      <c r="A162" s="131">
        <v>2263</v>
      </c>
      <c r="B162" s="159" t="s">
        <v>519</v>
      </c>
      <c r="C162" s="133">
        <v>0</v>
      </c>
      <c r="D162" s="159"/>
      <c r="E162" s="159"/>
    </row>
    <row r="163" spans="1:5" x14ac:dyDescent="0.2">
      <c r="A163" s="131">
        <v>2269</v>
      </c>
      <c r="B163" s="159" t="s">
        <v>520</v>
      </c>
      <c r="C163" s="133">
        <v>0</v>
      </c>
      <c r="D163" s="159"/>
      <c r="E163" s="159"/>
    </row>
    <row r="164" spans="1:5" x14ac:dyDescent="0.2">
      <c r="A164" s="45"/>
      <c r="B164" s="45"/>
      <c r="C164" s="45"/>
      <c r="D164" s="45"/>
      <c r="E164" s="45"/>
    </row>
    <row r="165" spans="1:5" x14ac:dyDescent="0.2">
      <c r="A165" s="44" t="s">
        <v>521</v>
      </c>
      <c r="B165" s="44"/>
      <c r="C165" s="44"/>
      <c r="D165" s="44"/>
      <c r="E165" s="44"/>
    </row>
    <row r="166" spans="1:5" x14ac:dyDescent="0.2">
      <c r="A166" s="181" t="s">
        <v>40</v>
      </c>
      <c r="B166" s="181" t="s">
        <v>37</v>
      </c>
      <c r="C166" s="181" t="s">
        <v>38</v>
      </c>
      <c r="D166" s="182" t="s">
        <v>41</v>
      </c>
      <c r="E166" s="182" t="s">
        <v>76</v>
      </c>
    </row>
    <row r="167" spans="1:5" x14ac:dyDescent="0.2">
      <c r="A167" s="131">
        <v>2190</v>
      </c>
      <c r="B167" s="159" t="s">
        <v>522</v>
      </c>
      <c r="C167" s="133">
        <f>SUM(C168:C170)</f>
        <v>2191.6999999999998</v>
      </c>
      <c r="D167" s="159"/>
      <c r="E167" s="159"/>
    </row>
    <row r="168" spans="1:5" x14ac:dyDescent="0.2">
      <c r="A168" s="131">
        <v>2191</v>
      </c>
      <c r="B168" s="159" t="s">
        <v>523</v>
      </c>
      <c r="C168" s="133">
        <v>2191.6999999999998</v>
      </c>
      <c r="D168" s="159"/>
      <c r="E168" s="159"/>
    </row>
    <row r="169" spans="1:5" x14ac:dyDescent="0.2">
      <c r="A169" s="131">
        <v>2192</v>
      </c>
      <c r="B169" s="159" t="s">
        <v>524</v>
      </c>
      <c r="C169" s="133">
        <v>0</v>
      </c>
      <c r="D169" s="159"/>
      <c r="E169" s="159"/>
    </row>
    <row r="170" spans="1:5" x14ac:dyDescent="0.2">
      <c r="A170" s="131">
        <v>2199</v>
      </c>
      <c r="B170" s="159" t="s">
        <v>167</v>
      </c>
      <c r="C170" s="133">
        <v>0</v>
      </c>
      <c r="D170" s="159"/>
      <c r="E170" s="159"/>
    </row>
    <row r="171" spans="1:5" x14ac:dyDescent="0.2">
      <c r="A171" s="45"/>
      <c r="B171" s="45"/>
      <c r="C171" s="45"/>
      <c r="D171" s="45"/>
      <c r="E171" s="45"/>
    </row>
    <row r="172" spans="1:5" x14ac:dyDescent="0.2">
      <c r="A172" s="45"/>
      <c r="B172" s="45"/>
      <c r="C172" s="45"/>
      <c r="D172" s="45"/>
      <c r="E172" s="45"/>
    </row>
    <row r="173" spans="1:5" x14ac:dyDescent="0.2">
      <c r="A173" s="45"/>
      <c r="B173" s="45" t="s">
        <v>463</v>
      </c>
      <c r="C173" s="45"/>
      <c r="D173" s="45"/>
      <c r="E173" s="45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23622047244094491" right="0.23622047244094491" top="0.74803149606299213" bottom="0.70866141732283472" header="0.31496062992125984" footer="0.31496062992125984"/>
  <pageSetup scale="80" orientation="landscape" r:id="rId1"/>
  <headerFooter>
    <oddFooter>&amp;R&amp;8&amp;P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E2" sqref="E2"/>
    </sheetView>
  </sheetViews>
  <sheetFormatPr baseColWidth="10" defaultColWidth="9.140625" defaultRowHeight="11.25" x14ac:dyDescent="0.2"/>
  <cols>
    <col min="1" max="1" width="10" style="19" customWidth="1"/>
    <col min="2" max="2" width="48.140625" style="19" customWidth="1"/>
    <col min="3" max="3" width="22.85546875" style="19" customWidth="1"/>
    <col min="4" max="5" width="16.7109375" style="19" customWidth="1"/>
    <col min="6" max="16384" width="9.140625" style="19"/>
  </cols>
  <sheetData>
    <row r="1" spans="1:5" ht="18.95" customHeight="1" x14ac:dyDescent="0.2">
      <c r="A1" s="91" t="s">
        <v>541</v>
      </c>
      <c r="B1" s="91"/>
      <c r="C1" s="91"/>
      <c r="D1" s="17" t="s">
        <v>445</v>
      </c>
      <c r="E1" s="18">
        <v>2024</v>
      </c>
    </row>
    <row r="2" spans="1:5" ht="18.95" customHeight="1" x14ac:dyDescent="0.2">
      <c r="A2" s="91" t="s">
        <v>451</v>
      </c>
      <c r="B2" s="91"/>
      <c r="C2" s="91"/>
      <c r="D2" s="17" t="s">
        <v>446</v>
      </c>
      <c r="E2" s="18" t="s">
        <v>448</v>
      </c>
    </row>
    <row r="3" spans="1:5" ht="18.95" customHeight="1" x14ac:dyDescent="0.2">
      <c r="A3" s="91" t="s">
        <v>542</v>
      </c>
      <c r="B3" s="91"/>
      <c r="C3" s="91"/>
      <c r="D3" s="17" t="s">
        <v>447</v>
      </c>
      <c r="E3" s="18">
        <v>2</v>
      </c>
    </row>
    <row r="4" spans="1:5" ht="18.95" customHeight="1" x14ac:dyDescent="0.2">
      <c r="A4" s="91" t="s">
        <v>462</v>
      </c>
      <c r="B4" s="91"/>
      <c r="C4" s="91"/>
      <c r="D4" s="17"/>
      <c r="E4" s="18"/>
    </row>
    <row r="5" spans="1:5" x14ac:dyDescent="0.2">
      <c r="A5" s="20" t="s">
        <v>65</v>
      </c>
      <c r="B5" s="21"/>
      <c r="C5" s="21"/>
      <c r="D5" s="21"/>
      <c r="E5" s="21"/>
    </row>
    <row r="7" spans="1:5" x14ac:dyDescent="0.2">
      <c r="A7" s="21" t="s">
        <v>61</v>
      </c>
      <c r="B7" s="21"/>
      <c r="C7" s="21"/>
      <c r="D7" s="21"/>
      <c r="E7" s="21"/>
    </row>
    <row r="8" spans="1:5" x14ac:dyDescent="0.2">
      <c r="A8" s="183" t="s">
        <v>40</v>
      </c>
      <c r="B8" s="183" t="s">
        <v>37</v>
      </c>
      <c r="C8" s="183" t="s">
        <v>38</v>
      </c>
      <c r="D8" s="183" t="s">
        <v>39</v>
      </c>
      <c r="E8" s="183" t="s">
        <v>41</v>
      </c>
    </row>
    <row r="9" spans="1:5" x14ac:dyDescent="0.2">
      <c r="A9" s="112">
        <v>3110</v>
      </c>
      <c r="B9" s="113" t="s">
        <v>202</v>
      </c>
      <c r="C9" s="114">
        <v>275149742.29000002</v>
      </c>
      <c r="D9" s="113"/>
      <c r="E9" s="113"/>
    </row>
    <row r="10" spans="1:5" x14ac:dyDescent="0.2">
      <c r="A10" s="112">
        <v>3120</v>
      </c>
      <c r="B10" s="113" t="s">
        <v>333</v>
      </c>
      <c r="C10" s="114">
        <v>2778887.22</v>
      </c>
      <c r="D10" s="113"/>
      <c r="E10" s="113"/>
    </row>
    <row r="11" spans="1:5" x14ac:dyDescent="0.2">
      <c r="A11" s="112">
        <v>3130</v>
      </c>
      <c r="B11" s="113" t="s">
        <v>334</v>
      </c>
      <c r="C11" s="114">
        <v>0</v>
      </c>
      <c r="D11" s="113"/>
      <c r="E11" s="113"/>
    </row>
    <row r="13" spans="1:5" x14ac:dyDescent="0.2">
      <c r="A13" s="21" t="s">
        <v>62</v>
      </c>
      <c r="B13" s="21"/>
      <c r="C13" s="21"/>
      <c r="D13" s="21"/>
      <c r="E13" s="21"/>
    </row>
    <row r="14" spans="1:5" x14ac:dyDescent="0.2">
      <c r="A14" s="183" t="s">
        <v>40</v>
      </c>
      <c r="B14" s="183" t="s">
        <v>37</v>
      </c>
      <c r="C14" s="183" t="s">
        <v>38</v>
      </c>
      <c r="D14" s="183" t="s">
        <v>335</v>
      </c>
      <c r="E14" s="183"/>
    </row>
    <row r="15" spans="1:5" x14ac:dyDescent="0.2">
      <c r="A15" s="112">
        <v>3210</v>
      </c>
      <c r="B15" s="113" t="s">
        <v>336</v>
      </c>
      <c r="C15" s="114">
        <v>75023310.189999998</v>
      </c>
      <c r="D15" s="113"/>
      <c r="E15" s="113"/>
    </row>
    <row r="16" spans="1:5" x14ac:dyDescent="0.2">
      <c r="A16" s="112">
        <v>3220</v>
      </c>
      <c r="B16" s="113" t="s">
        <v>337</v>
      </c>
      <c r="C16" s="114">
        <v>444810601.60000002</v>
      </c>
      <c r="D16" s="113"/>
      <c r="E16" s="113"/>
    </row>
    <row r="17" spans="1:5" x14ac:dyDescent="0.2">
      <c r="A17" s="112">
        <v>3230</v>
      </c>
      <c r="B17" s="113" t="s">
        <v>338</v>
      </c>
      <c r="C17" s="114">
        <f>SUM(C18:C21)</f>
        <v>5474</v>
      </c>
      <c r="D17" s="113"/>
      <c r="E17" s="113"/>
    </row>
    <row r="18" spans="1:5" x14ac:dyDescent="0.2">
      <c r="A18" s="112">
        <v>3231</v>
      </c>
      <c r="B18" s="113" t="s">
        <v>339</v>
      </c>
      <c r="C18" s="114">
        <v>5474</v>
      </c>
      <c r="D18" s="113"/>
      <c r="E18" s="113"/>
    </row>
    <row r="19" spans="1:5" x14ac:dyDescent="0.2">
      <c r="A19" s="112">
        <v>3232</v>
      </c>
      <c r="B19" s="113" t="s">
        <v>340</v>
      </c>
      <c r="C19" s="114">
        <v>0</v>
      </c>
      <c r="D19" s="113"/>
      <c r="E19" s="113"/>
    </row>
    <row r="20" spans="1:5" x14ac:dyDescent="0.2">
      <c r="A20" s="112">
        <v>3233</v>
      </c>
      <c r="B20" s="113" t="s">
        <v>341</v>
      </c>
      <c r="C20" s="114">
        <v>0</v>
      </c>
      <c r="D20" s="113"/>
      <c r="E20" s="113"/>
    </row>
    <row r="21" spans="1:5" x14ac:dyDescent="0.2">
      <c r="A21" s="112">
        <v>3239</v>
      </c>
      <c r="B21" s="113" t="s">
        <v>342</v>
      </c>
      <c r="C21" s="114">
        <v>0</v>
      </c>
      <c r="D21" s="113"/>
      <c r="E21" s="113"/>
    </row>
    <row r="22" spans="1:5" x14ac:dyDescent="0.2">
      <c r="A22" s="112">
        <v>3240</v>
      </c>
      <c r="B22" s="113" t="s">
        <v>343</v>
      </c>
      <c r="C22" s="114">
        <f>SUM(C23:C25)</f>
        <v>0</v>
      </c>
      <c r="D22" s="113"/>
      <c r="E22" s="113"/>
    </row>
    <row r="23" spans="1:5" x14ac:dyDescent="0.2">
      <c r="A23" s="112">
        <v>3241</v>
      </c>
      <c r="B23" s="113" t="s">
        <v>344</v>
      </c>
      <c r="C23" s="114">
        <v>0</v>
      </c>
      <c r="D23" s="113"/>
      <c r="E23" s="113"/>
    </row>
    <row r="24" spans="1:5" x14ac:dyDescent="0.2">
      <c r="A24" s="112">
        <v>3242</v>
      </c>
      <c r="B24" s="113" t="s">
        <v>345</v>
      </c>
      <c r="C24" s="114">
        <v>0</v>
      </c>
      <c r="D24" s="113"/>
      <c r="E24" s="113"/>
    </row>
    <row r="25" spans="1:5" x14ac:dyDescent="0.2">
      <c r="A25" s="112">
        <v>3243</v>
      </c>
      <c r="B25" s="113" t="s">
        <v>346</v>
      </c>
      <c r="C25" s="114">
        <v>0</v>
      </c>
      <c r="D25" s="113"/>
      <c r="E25" s="113"/>
    </row>
    <row r="26" spans="1:5" x14ac:dyDescent="0.2">
      <c r="A26" s="112">
        <v>3250</v>
      </c>
      <c r="B26" s="113" t="s">
        <v>347</v>
      </c>
      <c r="C26" s="114">
        <f>SUM(C27:C28)</f>
        <v>0</v>
      </c>
      <c r="D26" s="113"/>
      <c r="E26" s="113"/>
    </row>
    <row r="27" spans="1:5" x14ac:dyDescent="0.2">
      <c r="A27" s="112">
        <v>3251</v>
      </c>
      <c r="B27" s="113" t="s">
        <v>348</v>
      </c>
      <c r="C27" s="114">
        <v>0</v>
      </c>
      <c r="D27" s="113"/>
      <c r="E27" s="113"/>
    </row>
    <row r="28" spans="1:5" x14ac:dyDescent="0.2">
      <c r="A28" s="112">
        <v>3252</v>
      </c>
      <c r="B28" s="113" t="s">
        <v>349</v>
      </c>
      <c r="C28" s="114">
        <v>0</v>
      </c>
      <c r="D28" s="113"/>
      <c r="E28" s="113"/>
    </row>
    <row r="30" spans="1:5" x14ac:dyDescent="0.2">
      <c r="B30" s="19" t="s">
        <v>463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Normal="100" workbookViewId="0">
      <selection activeCell="A47" sqref="A47:D47"/>
    </sheetView>
  </sheetViews>
  <sheetFormatPr baseColWidth="10" defaultColWidth="9.140625" defaultRowHeight="11.25" x14ac:dyDescent="0.2"/>
  <cols>
    <col min="1" max="1" width="10" style="19" customWidth="1"/>
    <col min="2" max="2" width="56.7109375" style="19" customWidth="1"/>
    <col min="3" max="3" width="15.28515625" style="19" bestFit="1" customWidth="1"/>
    <col min="4" max="4" width="16.42578125" style="19" bestFit="1" customWidth="1"/>
    <col min="5" max="5" width="19.140625" style="19" customWidth="1"/>
    <col min="6" max="16384" width="9.140625" style="19"/>
  </cols>
  <sheetData>
    <row r="1" spans="1:5" s="22" customFormat="1" ht="18.95" customHeight="1" x14ac:dyDescent="0.25">
      <c r="A1" s="91" t="s">
        <v>541</v>
      </c>
      <c r="B1" s="91"/>
      <c r="C1" s="91"/>
      <c r="D1" s="17" t="s">
        <v>445</v>
      </c>
      <c r="E1" s="18">
        <v>2024</v>
      </c>
    </row>
    <row r="2" spans="1:5" s="22" customFormat="1" ht="18.95" customHeight="1" x14ac:dyDescent="0.25">
      <c r="A2" s="91" t="s">
        <v>452</v>
      </c>
      <c r="B2" s="91"/>
      <c r="C2" s="91"/>
      <c r="D2" s="17" t="s">
        <v>446</v>
      </c>
      <c r="E2" s="18" t="s">
        <v>448</v>
      </c>
    </row>
    <row r="3" spans="1:5" s="22" customFormat="1" ht="18.95" customHeight="1" x14ac:dyDescent="0.25">
      <c r="A3" s="91" t="s">
        <v>542</v>
      </c>
      <c r="B3" s="91"/>
      <c r="C3" s="91"/>
      <c r="D3" s="17" t="s">
        <v>447</v>
      </c>
      <c r="E3" s="18">
        <v>2</v>
      </c>
    </row>
    <row r="4" spans="1:5" s="22" customFormat="1" ht="18.95" customHeight="1" x14ac:dyDescent="0.25">
      <c r="A4" s="91" t="s">
        <v>462</v>
      </c>
      <c r="B4" s="91"/>
      <c r="C4" s="91"/>
      <c r="D4" s="17"/>
      <c r="E4" s="18"/>
    </row>
    <row r="5" spans="1:5" x14ac:dyDescent="0.2">
      <c r="A5" s="20" t="s">
        <v>65</v>
      </c>
      <c r="B5" s="21"/>
      <c r="C5" s="21"/>
      <c r="D5" s="21"/>
      <c r="E5" s="21"/>
    </row>
    <row r="7" spans="1:5" x14ac:dyDescent="0.2">
      <c r="A7" s="153" t="s">
        <v>531</v>
      </c>
      <c r="B7" s="153"/>
      <c r="C7" s="153"/>
      <c r="D7" s="153"/>
      <c r="E7" s="48"/>
    </row>
    <row r="8" spans="1:5" x14ac:dyDescent="0.2">
      <c r="A8" s="183" t="s">
        <v>40</v>
      </c>
      <c r="B8" s="183" t="s">
        <v>37</v>
      </c>
      <c r="C8" s="183">
        <v>2024</v>
      </c>
      <c r="D8" s="183">
        <v>2023</v>
      </c>
      <c r="E8" s="49"/>
    </row>
    <row r="9" spans="1:5" x14ac:dyDescent="0.2">
      <c r="A9" s="112">
        <v>1111</v>
      </c>
      <c r="B9" s="113" t="s">
        <v>350</v>
      </c>
      <c r="C9" s="114">
        <v>3562320.66</v>
      </c>
      <c r="D9" s="114">
        <v>3525869.72</v>
      </c>
    </row>
    <row r="10" spans="1:5" x14ac:dyDescent="0.2">
      <c r="A10" s="112">
        <v>1112</v>
      </c>
      <c r="B10" s="113" t="s">
        <v>351</v>
      </c>
      <c r="C10" s="114">
        <v>18726976.859999999</v>
      </c>
      <c r="D10" s="114">
        <v>17104176.77</v>
      </c>
    </row>
    <row r="11" spans="1:5" x14ac:dyDescent="0.2">
      <c r="A11" s="112">
        <v>1113</v>
      </c>
      <c r="B11" s="113" t="s">
        <v>352</v>
      </c>
      <c r="C11" s="114">
        <v>0</v>
      </c>
      <c r="D11" s="114">
        <v>0</v>
      </c>
    </row>
    <row r="12" spans="1:5" x14ac:dyDescent="0.2">
      <c r="A12" s="112">
        <v>1114</v>
      </c>
      <c r="B12" s="113" t="s">
        <v>66</v>
      </c>
      <c r="C12" s="114">
        <v>262543694.53999999</v>
      </c>
      <c r="D12" s="114">
        <v>238977427.47999999</v>
      </c>
    </row>
    <row r="13" spans="1:5" x14ac:dyDescent="0.2">
      <c r="A13" s="112">
        <v>1115</v>
      </c>
      <c r="B13" s="113" t="s">
        <v>67</v>
      </c>
      <c r="C13" s="114">
        <v>0</v>
      </c>
      <c r="D13" s="114">
        <v>0</v>
      </c>
    </row>
    <row r="14" spans="1:5" x14ac:dyDescent="0.2">
      <c r="A14" s="112">
        <v>1116</v>
      </c>
      <c r="B14" s="113" t="s">
        <v>353</v>
      </c>
      <c r="C14" s="114">
        <v>0</v>
      </c>
      <c r="D14" s="114">
        <v>0</v>
      </c>
    </row>
    <row r="15" spans="1:5" x14ac:dyDescent="0.2">
      <c r="A15" s="112">
        <v>1119</v>
      </c>
      <c r="B15" s="113" t="s">
        <v>354</v>
      </c>
      <c r="C15" s="114">
        <v>0</v>
      </c>
      <c r="D15" s="114">
        <v>0</v>
      </c>
    </row>
    <row r="16" spans="1:5" x14ac:dyDescent="0.2">
      <c r="A16" s="115">
        <v>1110</v>
      </c>
      <c r="B16" s="116" t="s">
        <v>464</v>
      </c>
      <c r="C16" s="117">
        <f>SUM(C9:C15)</f>
        <v>284832992.06</v>
      </c>
      <c r="D16" s="117">
        <f>SUM(D9:D15)</f>
        <v>259607473.97</v>
      </c>
    </row>
    <row r="19" spans="1:4" x14ac:dyDescent="0.2">
      <c r="A19" s="153" t="s">
        <v>532</v>
      </c>
      <c r="B19" s="153"/>
      <c r="C19" s="153"/>
      <c r="D19" s="153"/>
    </row>
    <row r="20" spans="1:4" x14ac:dyDescent="0.2">
      <c r="A20" s="183" t="s">
        <v>40</v>
      </c>
      <c r="B20" s="183" t="s">
        <v>37</v>
      </c>
      <c r="C20" s="183">
        <v>2024</v>
      </c>
      <c r="D20" s="183">
        <v>2023</v>
      </c>
    </row>
    <row r="21" spans="1:4" x14ac:dyDescent="0.2">
      <c r="A21" s="115">
        <v>1230</v>
      </c>
      <c r="B21" s="116" t="s">
        <v>98</v>
      </c>
      <c r="C21" s="117">
        <f>SUM(C22:C28)</f>
        <v>23912431.580000002</v>
      </c>
      <c r="D21" s="117">
        <f>SUM(D22:D28)</f>
        <v>32657968.039999999</v>
      </c>
    </row>
    <row r="22" spans="1:4" x14ac:dyDescent="0.2">
      <c r="A22" s="112">
        <v>1231</v>
      </c>
      <c r="B22" s="113" t="s">
        <v>99</v>
      </c>
      <c r="C22" s="114">
        <v>0</v>
      </c>
      <c r="D22" s="114">
        <v>0</v>
      </c>
    </row>
    <row r="23" spans="1:4" x14ac:dyDescent="0.2">
      <c r="A23" s="112">
        <v>1232</v>
      </c>
      <c r="B23" s="113" t="s">
        <v>100</v>
      </c>
      <c r="C23" s="114">
        <v>0</v>
      </c>
      <c r="D23" s="114">
        <v>0</v>
      </c>
    </row>
    <row r="24" spans="1:4" x14ac:dyDescent="0.2">
      <c r="A24" s="112">
        <v>1233</v>
      </c>
      <c r="B24" s="113" t="s">
        <v>101</v>
      </c>
      <c r="C24" s="114">
        <v>0</v>
      </c>
      <c r="D24" s="114">
        <v>0</v>
      </c>
    </row>
    <row r="25" spans="1:4" x14ac:dyDescent="0.2">
      <c r="A25" s="112">
        <v>1234</v>
      </c>
      <c r="B25" s="113" t="s">
        <v>102</v>
      </c>
      <c r="C25" s="114">
        <v>0</v>
      </c>
      <c r="D25" s="114">
        <v>0</v>
      </c>
    </row>
    <row r="26" spans="1:4" x14ac:dyDescent="0.2">
      <c r="A26" s="112">
        <v>1235</v>
      </c>
      <c r="B26" s="113" t="s">
        <v>103</v>
      </c>
      <c r="C26" s="114">
        <v>22407697.890000001</v>
      </c>
      <c r="D26" s="114">
        <v>21123168.149999999</v>
      </c>
    </row>
    <row r="27" spans="1:4" x14ac:dyDescent="0.2">
      <c r="A27" s="112">
        <v>1236</v>
      </c>
      <c r="B27" s="113" t="s">
        <v>104</v>
      </c>
      <c r="C27" s="114">
        <v>1504733.69</v>
      </c>
      <c r="D27" s="114">
        <v>11534799.890000001</v>
      </c>
    </row>
    <row r="28" spans="1:4" x14ac:dyDescent="0.2">
      <c r="A28" s="112">
        <v>1239</v>
      </c>
      <c r="B28" s="113" t="s">
        <v>105</v>
      </c>
      <c r="C28" s="114">
        <v>0</v>
      </c>
      <c r="D28" s="114">
        <v>0</v>
      </c>
    </row>
    <row r="29" spans="1:4" x14ac:dyDescent="0.2">
      <c r="A29" s="115">
        <v>1240</v>
      </c>
      <c r="B29" s="116" t="s">
        <v>106</v>
      </c>
      <c r="C29" s="117">
        <f>SUM(C30:C37)</f>
        <v>21441688.330000002</v>
      </c>
      <c r="D29" s="117">
        <f>SUM(D30:D37)</f>
        <v>32539362.620000001</v>
      </c>
    </row>
    <row r="30" spans="1:4" x14ac:dyDescent="0.2">
      <c r="A30" s="112">
        <v>1241</v>
      </c>
      <c r="B30" s="113" t="s">
        <v>107</v>
      </c>
      <c r="C30" s="114">
        <v>830627.35</v>
      </c>
      <c r="D30" s="114">
        <v>2377549.1</v>
      </c>
    </row>
    <row r="31" spans="1:4" x14ac:dyDescent="0.2">
      <c r="A31" s="112">
        <v>1242</v>
      </c>
      <c r="B31" s="113" t="s">
        <v>108</v>
      </c>
      <c r="C31" s="114">
        <v>0</v>
      </c>
      <c r="D31" s="114">
        <v>11858.19</v>
      </c>
    </row>
    <row r="32" spans="1:4" x14ac:dyDescent="0.2">
      <c r="A32" s="112">
        <v>1243</v>
      </c>
      <c r="B32" s="113" t="s">
        <v>109</v>
      </c>
      <c r="C32" s="114">
        <v>13903.43</v>
      </c>
      <c r="D32" s="114">
        <v>0</v>
      </c>
    </row>
    <row r="33" spans="1:5" x14ac:dyDescent="0.2">
      <c r="A33" s="112">
        <v>1244</v>
      </c>
      <c r="B33" s="113" t="s">
        <v>110</v>
      </c>
      <c r="C33" s="114">
        <v>17852768.93</v>
      </c>
      <c r="D33" s="114">
        <v>14090918.439999999</v>
      </c>
    </row>
    <row r="34" spans="1:5" x14ac:dyDescent="0.2">
      <c r="A34" s="112">
        <v>1245</v>
      </c>
      <c r="B34" s="113" t="s">
        <v>111</v>
      </c>
      <c r="C34" s="114">
        <v>0</v>
      </c>
      <c r="D34" s="114">
        <v>0</v>
      </c>
    </row>
    <row r="35" spans="1:5" x14ac:dyDescent="0.2">
      <c r="A35" s="112">
        <v>1246</v>
      </c>
      <c r="B35" s="113" t="s">
        <v>112</v>
      </c>
      <c r="C35" s="114">
        <v>2744388.62</v>
      </c>
      <c r="D35" s="114">
        <v>16059036.890000001</v>
      </c>
    </row>
    <row r="36" spans="1:5" x14ac:dyDescent="0.2">
      <c r="A36" s="112">
        <v>1247</v>
      </c>
      <c r="B36" s="113" t="s">
        <v>113</v>
      </c>
      <c r="C36" s="114">
        <v>0</v>
      </c>
      <c r="D36" s="114">
        <v>0</v>
      </c>
    </row>
    <row r="37" spans="1:5" x14ac:dyDescent="0.2">
      <c r="A37" s="112">
        <v>1248</v>
      </c>
      <c r="B37" s="113" t="s">
        <v>114</v>
      </c>
      <c r="C37" s="114">
        <v>0</v>
      </c>
      <c r="D37" s="114">
        <v>0</v>
      </c>
    </row>
    <row r="38" spans="1:5" x14ac:dyDescent="0.2">
      <c r="A38" s="118">
        <v>1250</v>
      </c>
      <c r="B38" s="119" t="s">
        <v>116</v>
      </c>
      <c r="C38" s="120">
        <f>SUM(C39:C43)</f>
        <v>159696.29</v>
      </c>
      <c r="D38" s="120">
        <f>SUM(D39:D43)</f>
        <v>163789.03</v>
      </c>
    </row>
    <row r="39" spans="1:5" x14ac:dyDescent="0.2">
      <c r="A39" s="121">
        <v>1251</v>
      </c>
      <c r="B39" s="122" t="s">
        <v>117</v>
      </c>
      <c r="C39" s="123">
        <v>141446.29</v>
      </c>
      <c r="D39" s="123">
        <v>129449.83</v>
      </c>
    </row>
    <row r="40" spans="1:5" x14ac:dyDescent="0.2">
      <c r="A40" s="121">
        <v>1252</v>
      </c>
      <c r="B40" s="122" t="s">
        <v>118</v>
      </c>
      <c r="C40" s="123">
        <v>0</v>
      </c>
      <c r="D40" s="123">
        <v>0</v>
      </c>
    </row>
    <row r="41" spans="1:5" x14ac:dyDescent="0.2">
      <c r="A41" s="121">
        <v>1253</v>
      </c>
      <c r="B41" s="122" t="s">
        <v>119</v>
      </c>
      <c r="C41" s="123">
        <v>0</v>
      </c>
      <c r="D41" s="123">
        <v>0</v>
      </c>
    </row>
    <row r="42" spans="1:5" x14ac:dyDescent="0.2">
      <c r="A42" s="121">
        <v>1254</v>
      </c>
      <c r="B42" s="122" t="s">
        <v>120</v>
      </c>
      <c r="C42" s="123">
        <v>18250</v>
      </c>
      <c r="D42" s="123">
        <v>34339.199999999997</v>
      </c>
    </row>
    <row r="43" spans="1:5" x14ac:dyDescent="0.2">
      <c r="A43" s="121">
        <v>1259</v>
      </c>
      <c r="B43" s="122" t="s">
        <v>121</v>
      </c>
      <c r="C43" s="123">
        <v>0</v>
      </c>
      <c r="D43" s="123">
        <v>0</v>
      </c>
    </row>
    <row r="44" spans="1:5" x14ac:dyDescent="0.2">
      <c r="A44" s="113"/>
      <c r="B44" s="124" t="s">
        <v>465</v>
      </c>
      <c r="C44" s="117">
        <f>C21+C29+C38</f>
        <v>45513816.200000003</v>
      </c>
      <c r="D44" s="117">
        <f>D21+D29+D38</f>
        <v>65361119.689999998</v>
      </c>
    </row>
    <row r="46" spans="1:5" x14ac:dyDescent="0.2">
      <c r="A46" s="153" t="s">
        <v>533</v>
      </c>
      <c r="B46" s="153"/>
      <c r="C46" s="153"/>
      <c r="D46" s="153"/>
      <c r="E46" s="48"/>
    </row>
    <row r="47" spans="1:5" x14ac:dyDescent="0.2">
      <c r="A47" s="183" t="s">
        <v>40</v>
      </c>
      <c r="B47" s="183" t="s">
        <v>37</v>
      </c>
      <c r="C47" s="183">
        <v>2024</v>
      </c>
      <c r="D47" s="183">
        <v>2023</v>
      </c>
      <c r="E47" s="49"/>
    </row>
    <row r="48" spans="1:5" x14ac:dyDescent="0.2">
      <c r="A48" s="115">
        <v>3210</v>
      </c>
      <c r="B48" s="116" t="s">
        <v>466</v>
      </c>
      <c r="C48" s="117">
        <v>75023310.189999998</v>
      </c>
      <c r="D48" s="117">
        <v>89250382.189999998</v>
      </c>
    </row>
    <row r="49" spans="1:4" x14ac:dyDescent="0.2">
      <c r="A49" s="112"/>
      <c r="B49" s="124" t="s">
        <v>456</v>
      </c>
      <c r="C49" s="117">
        <f>C54+C66+C94+C97+C50</f>
        <v>2512671.06</v>
      </c>
      <c r="D49" s="117">
        <f>D54+D66+D94+D97+D50</f>
        <v>32556588.260000002</v>
      </c>
    </row>
    <row r="50" spans="1:4" x14ac:dyDescent="0.2">
      <c r="A50" s="125">
        <v>5100</v>
      </c>
      <c r="B50" s="126" t="s">
        <v>227</v>
      </c>
      <c r="C50" s="127">
        <f>SUM(C53+C51)</f>
        <v>0</v>
      </c>
      <c r="D50" s="127">
        <f>SUM(D53+D51)</f>
        <v>0</v>
      </c>
    </row>
    <row r="51" spans="1:4" x14ac:dyDescent="0.2">
      <c r="A51" s="128">
        <v>5120</v>
      </c>
      <c r="B51" s="129" t="s">
        <v>94</v>
      </c>
      <c r="C51" s="130">
        <f>C52</f>
        <v>0</v>
      </c>
      <c r="D51" s="130">
        <f>D52</f>
        <v>0</v>
      </c>
    </row>
    <row r="52" spans="1:4" x14ac:dyDescent="0.2">
      <c r="A52" s="131">
        <v>5120</v>
      </c>
      <c r="B52" s="132" t="s">
        <v>94</v>
      </c>
      <c r="C52" s="133">
        <v>0</v>
      </c>
      <c r="D52" s="133">
        <v>0</v>
      </c>
    </row>
    <row r="53" spans="1:4" x14ac:dyDescent="0.2">
      <c r="A53" s="134">
        <v>5130</v>
      </c>
      <c r="B53" s="135" t="s">
        <v>485</v>
      </c>
      <c r="C53" s="136">
        <v>0</v>
      </c>
      <c r="D53" s="136">
        <v>0</v>
      </c>
    </row>
    <row r="54" spans="1:4" x14ac:dyDescent="0.2">
      <c r="A54" s="115">
        <v>5400</v>
      </c>
      <c r="B54" s="116" t="s">
        <v>292</v>
      </c>
      <c r="C54" s="117">
        <f>C55+C57+C59+C61+C63</f>
        <v>0</v>
      </c>
      <c r="D54" s="117">
        <f>D55+D57+D59+D61+D63</f>
        <v>0</v>
      </c>
    </row>
    <row r="55" spans="1:4" x14ac:dyDescent="0.2">
      <c r="A55" s="112">
        <v>5410</v>
      </c>
      <c r="B55" s="113" t="s">
        <v>457</v>
      </c>
      <c r="C55" s="114">
        <f>C56</f>
        <v>0</v>
      </c>
      <c r="D55" s="114">
        <f>D56</f>
        <v>0</v>
      </c>
    </row>
    <row r="56" spans="1:4" x14ac:dyDescent="0.2">
      <c r="A56" s="112">
        <v>5411</v>
      </c>
      <c r="B56" s="113" t="s">
        <v>294</v>
      </c>
      <c r="C56" s="114">
        <v>0</v>
      </c>
      <c r="D56" s="114">
        <v>0</v>
      </c>
    </row>
    <row r="57" spans="1:4" x14ac:dyDescent="0.2">
      <c r="A57" s="112">
        <v>5420</v>
      </c>
      <c r="B57" s="113" t="s">
        <v>458</v>
      </c>
      <c r="C57" s="114">
        <f>C58</f>
        <v>0</v>
      </c>
      <c r="D57" s="114">
        <f>D58</f>
        <v>0</v>
      </c>
    </row>
    <row r="58" spans="1:4" x14ac:dyDescent="0.2">
      <c r="A58" s="112">
        <v>5421</v>
      </c>
      <c r="B58" s="113" t="s">
        <v>297</v>
      </c>
      <c r="C58" s="114">
        <v>0</v>
      </c>
      <c r="D58" s="114">
        <v>0</v>
      </c>
    </row>
    <row r="59" spans="1:4" x14ac:dyDescent="0.2">
      <c r="A59" s="112">
        <v>5430</v>
      </c>
      <c r="B59" s="113" t="s">
        <v>459</v>
      </c>
      <c r="C59" s="114">
        <f>C60</f>
        <v>0</v>
      </c>
      <c r="D59" s="114">
        <f>D60</f>
        <v>0</v>
      </c>
    </row>
    <row r="60" spans="1:4" x14ac:dyDescent="0.2">
      <c r="A60" s="112">
        <v>5431</v>
      </c>
      <c r="B60" s="113" t="s">
        <v>300</v>
      </c>
      <c r="C60" s="114">
        <v>0</v>
      </c>
      <c r="D60" s="114">
        <v>0</v>
      </c>
    </row>
    <row r="61" spans="1:4" x14ac:dyDescent="0.2">
      <c r="A61" s="112">
        <v>5440</v>
      </c>
      <c r="B61" s="113" t="s">
        <v>460</v>
      </c>
      <c r="C61" s="114">
        <f>C62</f>
        <v>0</v>
      </c>
      <c r="D61" s="114">
        <f>D62</f>
        <v>0</v>
      </c>
    </row>
    <row r="62" spans="1:4" x14ac:dyDescent="0.2">
      <c r="A62" s="112">
        <v>5441</v>
      </c>
      <c r="B62" s="113" t="s">
        <v>460</v>
      </c>
      <c r="C62" s="114">
        <v>0</v>
      </c>
      <c r="D62" s="114">
        <v>0</v>
      </c>
    </row>
    <row r="63" spans="1:4" x14ac:dyDescent="0.2">
      <c r="A63" s="112">
        <v>5450</v>
      </c>
      <c r="B63" s="113" t="s">
        <v>461</v>
      </c>
      <c r="C63" s="114">
        <f>SUM(C64:C65)</f>
        <v>0</v>
      </c>
      <c r="D63" s="114">
        <f>SUM(D64:D65)</f>
        <v>0</v>
      </c>
    </row>
    <row r="64" spans="1:4" x14ac:dyDescent="0.2">
      <c r="A64" s="112">
        <v>5451</v>
      </c>
      <c r="B64" s="113" t="s">
        <v>304</v>
      </c>
      <c r="C64" s="114">
        <v>0</v>
      </c>
      <c r="D64" s="114">
        <v>0</v>
      </c>
    </row>
    <row r="65" spans="1:4" x14ac:dyDescent="0.2">
      <c r="A65" s="112">
        <v>5452</v>
      </c>
      <c r="B65" s="113" t="s">
        <v>305</v>
      </c>
      <c r="C65" s="114">
        <v>0</v>
      </c>
      <c r="D65" s="114">
        <v>0</v>
      </c>
    </row>
    <row r="66" spans="1:4" x14ac:dyDescent="0.2">
      <c r="A66" s="115">
        <v>5500</v>
      </c>
      <c r="B66" s="116" t="s">
        <v>306</v>
      </c>
      <c r="C66" s="117">
        <f>C67+C76+C79+C85</f>
        <v>21.54</v>
      </c>
      <c r="D66" s="117">
        <f>D67+D76+D79+D85</f>
        <v>26963016.07</v>
      </c>
    </row>
    <row r="67" spans="1:4" x14ac:dyDescent="0.2">
      <c r="A67" s="112">
        <v>5510</v>
      </c>
      <c r="B67" s="113" t="s">
        <v>307</v>
      </c>
      <c r="C67" s="114">
        <f>SUM(C68:C75)</f>
        <v>0</v>
      </c>
      <c r="D67" s="114">
        <f>SUM(D68:D75)</f>
        <v>26963003.050000001</v>
      </c>
    </row>
    <row r="68" spans="1:4" x14ac:dyDescent="0.2">
      <c r="A68" s="112">
        <v>5511</v>
      </c>
      <c r="B68" s="113" t="s">
        <v>308</v>
      </c>
      <c r="C68" s="114">
        <v>0</v>
      </c>
      <c r="D68" s="114">
        <v>0</v>
      </c>
    </row>
    <row r="69" spans="1:4" x14ac:dyDescent="0.2">
      <c r="A69" s="112">
        <v>5512</v>
      </c>
      <c r="B69" s="113" t="s">
        <v>309</v>
      </c>
      <c r="C69" s="114">
        <v>0</v>
      </c>
      <c r="D69" s="114">
        <v>0</v>
      </c>
    </row>
    <row r="70" spans="1:4" x14ac:dyDescent="0.2">
      <c r="A70" s="112">
        <v>5513</v>
      </c>
      <c r="B70" s="113" t="s">
        <v>310</v>
      </c>
      <c r="C70" s="114">
        <v>0</v>
      </c>
      <c r="D70" s="114">
        <v>19830695.32</v>
      </c>
    </row>
    <row r="71" spans="1:4" x14ac:dyDescent="0.2">
      <c r="A71" s="112">
        <v>5514</v>
      </c>
      <c r="B71" s="113" t="s">
        <v>311</v>
      </c>
      <c r="C71" s="114">
        <v>0</v>
      </c>
      <c r="D71" s="114">
        <v>0</v>
      </c>
    </row>
    <row r="72" spans="1:4" x14ac:dyDescent="0.2">
      <c r="A72" s="112">
        <v>5515</v>
      </c>
      <c r="B72" s="113" t="s">
        <v>312</v>
      </c>
      <c r="C72" s="114">
        <v>0</v>
      </c>
      <c r="D72" s="114">
        <v>6926817.5899999999</v>
      </c>
    </row>
    <row r="73" spans="1:4" x14ac:dyDescent="0.2">
      <c r="A73" s="112">
        <v>5516</v>
      </c>
      <c r="B73" s="113" t="s">
        <v>313</v>
      </c>
      <c r="C73" s="114">
        <v>0</v>
      </c>
      <c r="D73" s="114">
        <v>0</v>
      </c>
    </row>
    <row r="74" spans="1:4" x14ac:dyDescent="0.2">
      <c r="A74" s="112">
        <v>5517</v>
      </c>
      <c r="B74" s="113" t="s">
        <v>314</v>
      </c>
      <c r="C74" s="114">
        <v>0</v>
      </c>
      <c r="D74" s="114">
        <v>205490.14</v>
      </c>
    </row>
    <row r="75" spans="1:4" x14ac:dyDescent="0.2">
      <c r="A75" s="112">
        <v>5518</v>
      </c>
      <c r="B75" s="113" t="s">
        <v>34</v>
      </c>
      <c r="C75" s="114">
        <v>0</v>
      </c>
      <c r="D75" s="114">
        <v>0</v>
      </c>
    </row>
    <row r="76" spans="1:4" x14ac:dyDescent="0.2">
      <c r="A76" s="112">
        <v>5520</v>
      </c>
      <c r="B76" s="113" t="s">
        <v>33</v>
      </c>
      <c r="C76" s="114">
        <f>SUM(C77:C78)</f>
        <v>0</v>
      </c>
      <c r="D76" s="114">
        <f>SUM(D77:D78)</f>
        <v>0</v>
      </c>
    </row>
    <row r="77" spans="1:4" x14ac:dyDescent="0.2">
      <c r="A77" s="112">
        <v>5521</v>
      </c>
      <c r="B77" s="113" t="s">
        <v>315</v>
      </c>
      <c r="C77" s="114">
        <v>0</v>
      </c>
      <c r="D77" s="114">
        <v>0</v>
      </c>
    </row>
    <row r="78" spans="1:4" x14ac:dyDescent="0.2">
      <c r="A78" s="112">
        <v>5522</v>
      </c>
      <c r="B78" s="113" t="s">
        <v>316</v>
      </c>
      <c r="C78" s="114">
        <v>0</v>
      </c>
      <c r="D78" s="114">
        <v>0</v>
      </c>
    </row>
    <row r="79" spans="1:4" x14ac:dyDescent="0.2">
      <c r="A79" s="112">
        <v>5530</v>
      </c>
      <c r="B79" s="113" t="s">
        <v>317</v>
      </c>
      <c r="C79" s="114">
        <f>SUM(C80:C84)</f>
        <v>0</v>
      </c>
      <c r="D79" s="114">
        <f>SUM(D80:D84)</f>
        <v>0</v>
      </c>
    </row>
    <row r="80" spans="1:4" x14ac:dyDescent="0.2">
      <c r="A80" s="112">
        <v>5531</v>
      </c>
      <c r="B80" s="113" t="s">
        <v>318</v>
      </c>
      <c r="C80" s="114">
        <v>0</v>
      </c>
      <c r="D80" s="114">
        <v>0</v>
      </c>
    </row>
    <row r="81" spans="1:4" x14ac:dyDescent="0.2">
      <c r="A81" s="112">
        <v>5532</v>
      </c>
      <c r="B81" s="113" t="s">
        <v>319</v>
      </c>
      <c r="C81" s="114">
        <v>0</v>
      </c>
      <c r="D81" s="114">
        <v>0</v>
      </c>
    </row>
    <row r="82" spans="1:4" x14ac:dyDescent="0.2">
      <c r="A82" s="112">
        <v>5533</v>
      </c>
      <c r="B82" s="113" t="s">
        <v>320</v>
      </c>
      <c r="C82" s="114">
        <v>0</v>
      </c>
      <c r="D82" s="114">
        <v>0</v>
      </c>
    </row>
    <row r="83" spans="1:4" x14ac:dyDescent="0.2">
      <c r="A83" s="112">
        <v>5534</v>
      </c>
      <c r="B83" s="113" t="s">
        <v>321</v>
      </c>
      <c r="C83" s="114">
        <v>0</v>
      </c>
      <c r="D83" s="114">
        <v>0</v>
      </c>
    </row>
    <row r="84" spans="1:4" x14ac:dyDescent="0.2">
      <c r="A84" s="112">
        <v>5535</v>
      </c>
      <c r="B84" s="113" t="s">
        <v>322</v>
      </c>
      <c r="C84" s="114">
        <v>0</v>
      </c>
      <c r="D84" s="114">
        <v>0</v>
      </c>
    </row>
    <row r="85" spans="1:4" x14ac:dyDescent="0.2">
      <c r="A85" s="112">
        <v>5590</v>
      </c>
      <c r="B85" s="113" t="s">
        <v>323</v>
      </c>
      <c r="C85" s="114">
        <f>SUM(C86:C93)</f>
        <v>21.54</v>
      </c>
      <c r="D85" s="114">
        <f>SUM(D86:D93)</f>
        <v>13.02</v>
      </c>
    </row>
    <row r="86" spans="1:4" x14ac:dyDescent="0.2">
      <c r="A86" s="112">
        <v>5591</v>
      </c>
      <c r="B86" s="113" t="s">
        <v>324</v>
      </c>
      <c r="C86" s="114">
        <v>0</v>
      </c>
      <c r="D86" s="114">
        <v>0</v>
      </c>
    </row>
    <row r="87" spans="1:4" x14ac:dyDescent="0.2">
      <c r="A87" s="112">
        <v>5592</v>
      </c>
      <c r="B87" s="113" t="s">
        <v>325</v>
      </c>
      <c r="C87" s="114">
        <v>0</v>
      </c>
      <c r="D87" s="114">
        <v>0</v>
      </c>
    </row>
    <row r="88" spans="1:4" x14ac:dyDescent="0.2">
      <c r="A88" s="112">
        <v>5593</v>
      </c>
      <c r="B88" s="113" t="s">
        <v>326</v>
      </c>
      <c r="C88" s="114">
        <v>0</v>
      </c>
      <c r="D88" s="114">
        <v>0</v>
      </c>
    </row>
    <row r="89" spans="1:4" x14ac:dyDescent="0.2">
      <c r="A89" s="112">
        <v>5594</v>
      </c>
      <c r="B89" s="113" t="s">
        <v>327</v>
      </c>
      <c r="C89" s="114">
        <v>0</v>
      </c>
      <c r="D89" s="114">
        <v>0</v>
      </c>
    </row>
    <row r="90" spans="1:4" x14ac:dyDescent="0.2">
      <c r="A90" s="112">
        <v>5595</v>
      </c>
      <c r="B90" s="113" t="s">
        <v>328</v>
      </c>
      <c r="C90" s="114">
        <v>0</v>
      </c>
      <c r="D90" s="114">
        <v>0</v>
      </c>
    </row>
    <row r="91" spans="1:4" x14ac:dyDescent="0.2">
      <c r="A91" s="112">
        <v>5596</v>
      </c>
      <c r="B91" s="113" t="s">
        <v>223</v>
      </c>
      <c r="C91" s="114">
        <v>0</v>
      </c>
      <c r="D91" s="114">
        <v>0</v>
      </c>
    </row>
    <row r="92" spans="1:4" x14ac:dyDescent="0.2">
      <c r="A92" s="112">
        <v>5597</v>
      </c>
      <c r="B92" s="113" t="s">
        <v>329</v>
      </c>
      <c r="C92" s="114">
        <v>0</v>
      </c>
      <c r="D92" s="114">
        <v>0</v>
      </c>
    </row>
    <row r="93" spans="1:4" x14ac:dyDescent="0.2">
      <c r="A93" s="112">
        <v>5599</v>
      </c>
      <c r="B93" s="113" t="s">
        <v>330</v>
      </c>
      <c r="C93" s="114">
        <v>21.54</v>
      </c>
      <c r="D93" s="114">
        <v>13.02</v>
      </c>
    </row>
    <row r="94" spans="1:4" x14ac:dyDescent="0.2">
      <c r="A94" s="115">
        <v>5600</v>
      </c>
      <c r="B94" s="116" t="s">
        <v>32</v>
      </c>
      <c r="C94" s="117">
        <f>C95</f>
        <v>0</v>
      </c>
      <c r="D94" s="117">
        <f>D95</f>
        <v>159133.39000000001</v>
      </c>
    </row>
    <row r="95" spans="1:4" x14ac:dyDescent="0.2">
      <c r="A95" s="112">
        <v>5610</v>
      </c>
      <c r="B95" s="113" t="s">
        <v>331</v>
      </c>
      <c r="C95" s="114">
        <f>C96</f>
        <v>0</v>
      </c>
      <c r="D95" s="114">
        <f>D96</f>
        <v>159133.39000000001</v>
      </c>
    </row>
    <row r="96" spans="1:4" x14ac:dyDescent="0.2">
      <c r="A96" s="112">
        <v>5611</v>
      </c>
      <c r="B96" s="113" t="s">
        <v>332</v>
      </c>
      <c r="C96" s="114">
        <v>0</v>
      </c>
      <c r="D96" s="114">
        <v>159133.39000000001</v>
      </c>
    </row>
    <row r="97" spans="1:4" x14ac:dyDescent="0.2">
      <c r="A97" s="115">
        <v>2110</v>
      </c>
      <c r="B97" s="137" t="s">
        <v>467</v>
      </c>
      <c r="C97" s="117">
        <f>SUM(C98:C102)</f>
        <v>2512649.52</v>
      </c>
      <c r="D97" s="117">
        <f>SUM(D98:D102)</f>
        <v>5434438.7999999998</v>
      </c>
    </row>
    <row r="98" spans="1:4" x14ac:dyDescent="0.2">
      <c r="A98" s="112">
        <v>2111</v>
      </c>
      <c r="B98" s="113" t="s">
        <v>468</v>
      </c>
      <c r="C98" s="114">
        <v>0</v>
      </c>
      <c r="D98" s="114">
        <v>3074754.8</v>
      </c>
    </row>
    <row r="99" spans="1:4" x14ac:dyDescent="0.2">
      <c r="A99" s="112">
        <v>2112</v>
      </c>
      <c r="B99" s="113" t="s">
        <v>469</v>
      </c>
      <c r="C99" s="114">
        <v>333282.52</v>
      </c>
      <c r="D99" s="114">
        <v>0</v>
      </c>
    </row>
    <row r="100" spans="1:4" x14ac:dyDescent="0.2">
      <c r="A100" s="112">
        <v>2112</v>
      </c>
      <c r="B100" s="113" t="s">
        <v>470</v>
      </c>
      <c r="C100" s="114">
        <v>2179367</v>
      </c>
      <c r="D100" s="114">
        <v>2359684</v>
      </c>
    </row>
    <row r="101" spans="1:4" x14ac:dyDescent="0.2">
      <c r="A101" s="112">
        <v>2115</v>
      </c>
      <c r="B101" s="113" t="s">
        <v>471</v>
      </c>
      <c r="C101" s="114">
        <v>0</v>
      </c>
      <c r="D101" s="114">
        <v>0</v>
      </c>
    </row>
    <row r="102" spans="1:4" x14ac:dyDescent="0.2">
      <c r="A102" s="112">
        <v>2114</v>
      </c>
      <c r="B102" s="113" t="s">
        <v>472</v>
      </c>
      <c r="C102" s="114">
        <v>0</v>
      </c>
      <c r="D102" s="114">
        <v>0</v>
      </c>
    </row>
    <row r="103" spans="1:4" x14ac:dyDescent="0.2">
      <c r="A103" s="112"/>
      <c r="B103" s="124" t="s">
        <v>473</v>
      </c>
      <c r="C103" s="117">
        <f>+C104</f>
        <v>0</v>
      </c>
      <c r="D103" s="117">
        <f>+D104</f>
        <v>0</v>
      </c>
    </row>
    <row r="104" spans="1:4" x14ac:dyDescent="0.2">
      <c r="A104" s="125">
        <v>3100</v>
      </c>
      <c r="B104" s="138" t="s">
        <v>486</v>
      </c>
      <c r="C104" s="139">
        <f>SUM(C105:C108)</f>
        <v>0</v>
      </c>
      <c r="D104" s="139">
        <f>SUM(D105:D108)</f>
        <v>0</v>
      </c>
    </row>
    <row r="105" spans="1:4" x14ac:dyDescent="0.2">
      <c r="A105" s="134"/>
      <c r="B105" s="140" t="s">
        <v>487</v>
      </c>
      <c r="C105" s="141">
        <v>0</v>
      </c>
      <c r="D105" s="141">
        <v>0</v>
      </c>
    </row>
    <row r="106" spans="1:4" x14ac:dyDescent="0.2">
      <c r="A106" s="134"/>
      <c r="B106" s="140" t="s">
        <v>488</v>
      </c>
      <c r="C106" s="141">
        <v>0</v>
      </c>
      <c r="D106" s="141">
        <v>0</v>
      </c>
    </row>
    <row r="107" spans="1:4" x14ac:dyDescent="0.2">
      <c r="A107" s="134"/>
      <c r="B107" s="140" t="s">
        <v>489</v>
      </c>
      <c r="C107" s="141">
        <v>0</v>
      </c>
      <c r="D107" s="141">
        <v>0</v>
      </c>
    </row>
    <row r="108" spans="1:4" x14ac:dyDescent="0.2">
      <c r="A108" s="134"/>
      <c r="B108" s="140" t="s">
        <v>490</v>
      </c>
      <c r="C108" s="141">
        <v>0</v>
      </c>
      <c r="D108" s="141">
        <v>0</v>
      </c>
    </row>
    <row r="109" spans="1:4" x14ac:dyDescent="0.2">
      <c r="A109" s="134"/>
      <c r="B109" s="142" t="s">
        <v>491</v>
      </c>
      <c r="C109" s="127">
        <f>+C110</f>
        <v>0</v>
      </c>
      <c r="D109" s="127">
        <f>+D110</f>
        <v>0</v>
      </c>
    </row>
    <row r="110" spans="1:4" x14ac:dyDescent="0.2">
      <c r="A110" s="125">
        <v>1270</v>
      </c>
      <c r="B110" s="126" t="s">
        <v>122</v>
      </c>
      <c r="C110" s="139">
        <f>+C111</f>
        <v>0</v>
      </c>
      <c r="D110" s="139">
        <f>+D111</f>
        <v>0</v>
      </c>
    </row>
    <row r="111" spans="1:4" x14ac:dyDescent="0.2">
      <c r="A111" s="134">
        <v>1273</v>
      </c>
      <c r="B111" s="135" t="s">
        <v>492</v>
      </c>
      <c r="C111" s="141">
        <v>0</v>
      </c>
      <c r="D111" s="141">
        <v>0</v>
      </c>
    </row>
    <row r="112" spans="1:4" x14ac:dyDescent="0.2">
      <c r="A112" s="134"/>
      <c r="B112" s="142" t="s">
        <v>493</v>
      </c>
      <c r="C112" s="127">
        <f>+C113+C135</f>
        <v>1926060.74</v>
      </c>
      <c r="D112" s="127">
        <f>+D113+D135</f>
        <v>1771251.2</v>
      </c>
    </row>
    <row r="113" spans="1:4" x14ac:dyDescent="0.2">
      <c r="A113" s="125">
        <v>4300</v>
      </c>
      <c r="B113" s="138" t="s">
        <v>537</v>
      </c>
      <c r="C113" s="139">
        <f>C127+C114+C117+C123+C125</f>
        <v>0</v>
      </c>
      <c r="D113" s="143">
        <f>D127+D114+D117+D123+D125</f>
        <v>0</v>
      </c>
    </row>
    <row r="114" spans="1:4" x14ac:dyDescent="0.2">
      <c r="A114" s="125">
        <v>4310</v>
      </c>
      <c r="B114" s="138" t="s">
        <v>210</v>
      </c>
      <c r="C114" s="139">
        <f>SUM(C115:C116)</f>
        <v>0</v>
      </c>
      <c r="D114" s="139">
        <f>SUM(D115:D116)</f>
        <v>0</v>
      </c>
    </row>
    <row r="115" spans="1:4" x14ac:dyDescent="0.2">
      <c r="A115" s="134">
        <v>4311</v>
      </c>
      <c r="B115" s="140" t="s">
        <v>377</v>
      </c>
      <c r="C115" s="141">
        <v>0</v>
      </c>
      <c r="D115" s="144">
        <v>0</v>
      </c>
    </row>
    <row r="116" spans="1:4" x14ac:dyDescent="0.2">
      <c r="A116" s="134">
        <v>4319</v>
      </c>
      <c r="B116" s="140" t="s">
        <v>211</v>
      </c>
      <c r="C116" s="141">
        <v>0</v>
      </c>
      <c r="D116" s="144">
        <v>0</v>
      </c>
    </row>
    <row r="117" spans="1:4" x14ac:dyDescent="0.2">
      <c r="A117" s="125">
        <v>4320</v>
      </c>
      <c r="B117" s="138" t="s">
        <v>212</v>
      </c>
      <c r="C117" s="139">
        <f>SUM(C118:C122)</f>
        <v>0</v>
      </c>
      <c r="D117" s="139">
        <f>SUM(D118:D122)</f>
        <v>0</v>
      </c>
    </row>
    <row r="118" spans="1:4" x14ac:dyDescent="0.2">
      <c r="A118" s="134">
        <v>4321</v>
      </c>
      <c r="B118" s="140" t="s">
        <v>213</v>
      </c>
      <c r="C118" s="141">
        <v>0</v>
      </c>
      <c r="D118" s="144">
        <v>0</v>
      </c>
    </row>
    <row r="119" spans="1:4" x14ac:dyDescent="0.2">
      <c r="A119" s="134">
        <v>4322</v>
      </c>
      <c r="B119" s="140" t="s">
        <v>214</v>
      </c>
      <c r="C119" s="141">
        <v>0</v>
      </c>
      <c r="D119" s="144">
        <v>0</v>
      </c>
    </row>
    <row r="120" spans="1:4" x14ac:dyDescent="0.2">
      <c r="A120" s="134">
        <v>4323</v>
      </c>
      <c r="B120" s="140" t="s">
        <v>215</v>
      </c>
      <c r="C120" s="141">
        <v>0</v>
      </c>
      <c r="D120" s="144">
        <v>0</v>
      </c>
    </row>
    <row r="121" spans="1:4" x14ac:dyDescent="0.2">
      <c r="A121" s="134">
        <v>4324</v>
      </c>
      <c r="B121" s="140" t="s">
        <v>216</v>
      </c>
      <c r="C121" s="141">
        <v>0</v>
      </c>
      <c r="D121" s="144">
        <v>0</v>
      </c>
    </row>
    <row r="122" spans="1:4" x14ac:dyDescent="0.2">
      <c r="A122" s="134">
        <v>4325</v>
      </c>
      <c r="B122" s="140" t="s">
        <v>217</v>
      </c>
      <c r="C122" s="141">
        <v>0</v>
      </c>
      <c r="D122" s="144">
        <v>0</v>
      </c>
    </row>
    <row r="123" spans="1:4" x14ac:dyDescent="0.2">
      <c r="A123" s="125">
        <v>4330</v>
      </c>
      <c r="B123" s="138" t="s">
        <v>218</v>
      </c>
      <c r="C123" s="139">
        <f>C124</f>
        <v>0</v>
      </c>
      <c r="D123" s="139">
        <f>D124</f>
        <v>0</v>
      </c>
    </row>
    <row r="124" spans="1:4" x14ac:dyDescent="0.2">
      <c r="A124" s="134">
        <v>4331</v>
      </c>
      <c r="B124" s="140" t="s">
        <v>218</v>
      </c>
      <c r="C124" s="141">
        <v>0</v>
      </c>
      <c r="D124" s="144">
        <v>0</v>
      </c>
    </row>
    <row r="125" spans="1:4" x14ac:dyDescent="0.2">
      <c r="A125" s="125">
        <v>4340</v>
      </c>
      <c r="B125" s="138" t="s">
        <v>219</v>
      </c>
      <c r="C125" s="139">
        <f>C126</f>
        <v>0</v>
      </c>
      <c r="D125" s="139">
        <f>D126</f>
        <v>0</v>
      </c>
    </row>
    <row r="126" spans="1:4" x14ac:dyDescent="0.2">
      <c r="A126" s="134">
        <v>4341</v>
      </c>
      <c r="B126" s="140" t="s">
        <v>219</v>
      </c>
      <c r="C126" s="141">
        <v>0</v>
      </c>
      <c r="D126" s="144">
        <v>0</v>
      </c>
    </row>
    <row r="127" spans="1:4" x14ac:dyDescent="0.2">
      <c r="A127" s="128">
        <v>4390</v>
      </c>
      <c r="B127" s="145" t="s">
        <v>220</v>
      </c>
      <c r="C127" s="146">
        <f>SUM(C128:C134)</f>
        <v>0</v>
      </c>
      <c r="D127" s="146">
        <f>SUM(D128:D134)</f>
        <v>0</v>
      </c>
    </row>
    <row r="128" spans="1:4" x14ac:dyDescent="0.2">
      <c r="A128" s="147">
        <v>4392</v>
      </c>
      <c r="B128" s="148" t="s">
        <v>221</v>
      </c>
      <c r="C128" s="149">
        <v>0</v>
      </c>
      <c r="D128" s="149">
        <v>0</v>
      </c>
    </row>
    <row r="129" spans="1:4" x14ac:dyDescent="0.2">
      <c r="A129" s="147">
        <v>4393</v>
      </c>
      <c r="B129" s="148" t="s">
        <v>378</v>
      </c>
      <c r="C129" s="149">
        <v>0</v>
      </c>
      <c r="D129" s="149">
        <v>0</v>
      </c>
    </row>
    <row r="130" spans="1:4" x14ac:dyDescent="0.2">
      <c r="A130" s="147">
        <v>4394</v>
      </c>
      <c r="B130" s="148" t="s">
        <v>222</v>
      </c>
      <c r="C130" s="149">
        <v>0</v>
      </c>
      <c r="D130" s="149">
        <v>0</v>
      </c>
    </row>
    <row r="131" spans="1:4" x14ac:dyDescent="0.2">
      <c r="A131" s="147">
        <v>4395</v>
      </c>
      <c r="B131" s="148" t="s">
        <v>223</v>
      </c>
      <c r="C131" s="149">
        <v>0</v>
      </c>
      <c r="D131" s="149">
        <v>0</v>
      </c>
    </row>
    <row r="132" spans="1:4" x14ac:dyDescent="0.2">
      <c r="A132" s="147">
        <v>4396</v>
      </c>
      <c r="B132" s="148" t="s">
        <v>224</v>
      </c>
      <c r="C132" s="149">
        <v>0</v>
      </c>
      <c r="D132" s="149">
        <v>0</v>
      </c>
    </row>
    <row r="133" spans="1:4" x14ac:dyDescent="0.2">
      <c r="A133" s="147">
        <v>4397</v>
      </c>
      <c r="B133" s="148" t="s">
        <v>379</v>
      </c>
      <c r="C133" s="149">
        <v>0</v>
      </c>
      <c r="D133" s="149">
        <v>0</v>
      </c>
    </row>
    <row r="134" spans="1:4" x14ac:dyDescent="0.2">
      <c r="A134" s="134">
        <v>4399</v>
      </c>
      <c r="B134" s="140" t="s">
        <v>220</v>
      </c>
      <c r="C134" s="141">
        <v>0</v>
      </c>
      <c r="D134" s="141">
        <v>0</v>
      </c>
    </row>
    <row r="135" spans="1:4" x14ac:dyDescent="0.2">
      <c r="A135" s="115">
        <v>1120</v>
      </c>
      <c r="B135" s="137" t="s">
        <v>474</v>
      </c>
      <c r="C135" s="117">
        <f>SUM(C136:C144)</f>
        <v>1926060.74</v>
      </c>
      <c r="D135" s="117">
        <f>SUM(D136:D144)</f>
        <v>1771251.2</v>
      </c>
    </row>
    <row r="136" spans="1:4" x14ac:dyDescent="0.2">
      <c r="A136" s="112">
        <v>1124</v>
      </c>
      <c r="B136" s="150" t="s">
        <v>475</v>
      </c>
      <c r="C136" s="151">
        <v>0</v>
      </c>
      <c r="D136" s="114">
        <v>0</v>
      </c>
    </row>
    <row r="137" spans="1:4" x14ac:dyDescent="0.2">
      <c r="A137" s="112">
        <v>1124</v>
      </c>
      <c r="B137" s="150" t="s">
        <v>476</v>
      </c>
      <c r="C137" s="151">
        <v>0</v>
      </c>
      <c r="D137" s="114">
        <v>0</v>
      </c>
    </row>
    <row r="138" spans="1:4" x14ac:dyDescent="0.2">
      <c r="A138" s="112">
        <v>1124</v>
      </c>
      <c r="B138" s="150" t="s">
        <v>477</v>
      </c>
      <c r="C138" s="151">
        <v>0</v>
      </c>
      <c r="D138" s="114">
        <v>0</v>
      </c>
    </row>
    <row r="139" spans="1:4" x14ac:dyDescent="0.2">
      <c r="A139" s="112">
        <v>1124</v>
      </c>
      <c r="B139" s="150" t="s">
        <v>478</v>
      </c>
      <c r="C139" s="151">
        <v>0</v>
      </c>
      <c r="D139" s="114">
        <v>0</v>
      </c>
    </row>
    <row r="140" spans="1:4" x14ac:dyDescent="0.2">
      <c r="A140" s="112">
        <v>1124</v>
      </c>
      <c r="B140" s="150" t="s">
        <v>479</v>
      </c>
      <c r="C140" s="114">
        <v>0</v>
      </c>
      <c r="D140" s="114">
        <v>0</v>
      </c>
    </row>
    <row r="141" spans="1:4" x14ac:dyDescent="0.2">
      <c r="A141" s="112">
        <v>1124</v>
      </c>
      <c r="B141" s="150" t="s">
        <v>480</v>
      </c>
      <c r="C141" s="114">
        <v>0</v>
      </c>
      <c r="D141" s="114">
        <v>0</v>
      </c>
    </row>
    <row r="142" spans="1:4" x14ac:dyDescent="0.2">
      <c r="A142" s="112">
        <v>1122</v>
      </c>
      <c r="B142" s="150" t="s">
        <v>481</v>
      </c>
      <c r="C142" s="114">
        <v>1926060.74</v>
      </c>
      <c r="D142" s="114">
        <v>1771251.2</v>
      </c>
    </row>
    <row r="143" spans="1:4" x14ac:dyDescent="0.2">
      <c r="A143" s="112">
        <v>1122</v>
      </c>
      <c r="B143" s="150" t="s">
        <v>482</v>
      </c>
      <c r="C143" s="151">
        <v>0</v>
      </c>
      <c r="D143" s="114">
        <v>0</v>
      </c>
    </row>
    <row r="144" spans="1:4" x14ac:dyDescent="0.2">
      <c r="A144" s="112">
        <v>1122</v>
      </c>
      <c r="B144" s="150" t="s">
        <v>483</v>
      </c>
      <c r="C144" s="114">
        <v>0</v>
      </c>
      <c r="D144" s="114">
        <v>0</v>
      </c>
    </row>
    <row r="145" spans="1:4" x14ac:dyDescent="0.2">
      <c r="A145" s="112"/>
      <c r="B145" s="152" t="s">
        <v>484</v>
      </c>
      <c r="C145" s="117">
        <f>C48+C49+C103-C109-C112</f>
        <v>75609920.510000005</v>
      </c>
      <c r="D145" s="117">
        <f>D48+D49+D103-D109-D112</f>
        <v>120035719.25</v>
      </c>
    </row>
    <row r="147" spans="1:4" x14ac:dyDescent="0.2">
      <c r="B147" s="19" t="s">
        <v>463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19:D19"/>
    <mergeCell ref="A46:D46"/>
    <mergeCell ref="A1:C1"/>
    <mergeCell ref="A2:C2"/>
    <mergeCell ref="A3:C3"/>
    <mergeCell ref="A4:C4"/>
    <mergeCell ref="A7:D7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zoomScale="85" zoomScaleNormal="85" workbookViewId="0">
      <selection activeCell="G14" sqref="G14"/>
    </sheetView>
  </sheetViews>
  <sheetFormatPr baseColWidth="10" defaultColWidth="11.42578125" defaultRowHeight="11.25" x14ac:dyDescent="0.2"/>
  <cols>
    <col min="1" max="1" width="3.28515625" style="24" customWidth="1"/>
    <col min="2" max="2" width="63.140625" style="24" customWidth="1"/>
    <col min="3" max="3" width="17.7109375" style="24" customWidth="1"/>
    <col min="4" max="16384" width="11.42578125" style="24"/>
  </cols>
  <sheetData>
    <row r="1" spans="1:3" s="23" customFormat="1" ht="18" customHeight="1" x14ac:dyDescent="0.25">
      <c r="A1" s="92" t="s">
        <v>541</v>
      </c>
      <c r="B1" s="93"/>
      <c r="C1" s="94"/>
    </row>
    <row r="2" spans="1:3" s="23" customFormat="1" ht="18" customHeight="1" x14ac:dyDescent="0.25">
      <c r="A2" s="95" t="s">
        <v>453</v>
      </c>
      <c r="B2" s="96"/>
      <c r="C2" s="97"/>
    </row>
    <row r="3" spans="1:3" s="23" customFormat="1" ht="18" customHeight="1" x14ac:dyDescent="0.25">
      <c r="A3" s="95" t="s">
        <v>542</v>
      </c>
      <c r="B3" s="96"/>
      <c r="C3" s="97"/>
    </row>
    <row r="4" spans="1:3" s="25" customFormat="1" ht="18" customHeight="1" x14ac:dyDescent="0.2">
      <c r="A4" s="98" t="s">
        <v>454</v>
      </c>
      <c r="B4" s="99"/>
      <c r="C4" s="100"/>
    </row>
    <row r="5" spans="1:3" s="25" customFormat="1" ht="18" customHeight="1" x14ac:dyDescent="0.2">
      <c r="A5" s="101" t="s">
        <v>355</v>
      </c>
      <c r="B5" s="102"/>
      <c r="C5" s="46">
        <v>2024</v>
      </c>
    </row>
    <row r="6" spans="1:3" x14ac:dyDescent="0.2">
      <c r="A6" s="31" t="s">
        <v>382</v>
      </c>
      <c r="B6" s="31"/>
      <c r="C6" s="38">
        <v>158579018.03</v>
      </c>
    </row>
    <row r="7" spans="1:3" x14ac:dyDescent="0.2">
      <c r="A7" s="32"/>
      <c r="B7" s="62"/>
      <c r="C7" s="69"/>
    </row>
    <row r="8" spans="1:3" x14ac:dyDescent="0.2">
      <c r="A8" s="72" t="s">
        <v>383</v>
      </c>
      <c r="B8" s="72"/>
      <c r="C8" s="68">
        <f>SUM(C9:C14)</f>
        <v>0</v>
      </c>
    </row>
    <row r="9" spans="1:3" s="23" customFormat="1" ht="15" customHeight="1" x14ac:dyDescent="0.25">
      <c r="A9" s="76" t="s">
        <v>384</v>
      </c>
      <c r="B9" s="71" t="s">
        <v>210</v>
      </c>
      <c r="C9" s="55">
        <v>0</v>
      </c>
    </row>
    <row r="10" spans="1:3" s="23" customFormat="1" ht="15" customHeight="1" x14ac:dyDescent="0.25">
      <c r="A10" s="60" t="s">
        <v>385</v>
      </c>
      <c r="B10" s="57" t="s">
        <v>394</v>
      </c>
      <c r="C10" s="55">
        <v>0</v>
      </c>
    </row>
    <row r="11" spans="1:3" s="23" customFormat="1" ht="15" customHeight="1" x14ac:dyDescent="0.25">
      <c r="A11" s="60" t="s">
        <v>386</v>
      </c>
      <c r="B11" s="57" t="s">
        <v>218</v>
      </c>
      <c r="C11" s="55">
        <v>0</v>
      </c>
    </row>
    <row r="12" spans="1:3" s="23" customFormat="1" ht="15" customHeight="1" x14ac:dyDescent="0.25">
      <c r="A12" s="60" t="s">
        <v>387</v>
      </c>
      <c r="B12" s="57" t="s">
        <v>219</v>
      </c>
      <c r="C12" s="55">
        <v>0</v>
      </c>
    </row>
    <row r="13" spans="1:3" s="23" customFormat="1" ht="15" customHeight="1" x14ac:dyDescent="0.25">
      <c r="A13" s="60" t="s">
        <v>388</v>
      </c>
      <c r="B13" s="57" t="s">
        <v>220</v>
      </c>
      <c r="C13" s="55">
        <v>0</v>
      </c>
    </row>
    <row r="14" spans="1:3" s="23" customFormat="1" ht="15" customHeight="1" x14ac:dyDescent="0.25">
      <c r="A14" s="64" t="s">
        <v>389</v>
      </c>
      <c r="B14" s="64" t="s">
        <v>390</v>
      </c>
      <c r="C14" s="55">
        <v>0</v>
      </c>
    </row>
    <row r="15" spans="1:3" s="23" customFormat="1" ht="15" customHeight="1" x14ac:dyDescent="0.25">
      <c r="A15" s="79"/>
      <c r="B15" s="51"/>
      <c r="C15" s="56"/>
    </row>
    <row r="16" spans="1:3" s="23" customFormat="1" ht="15" customHeight="1" x14ac:dyDescent="0.25">
      <c r="A16" s="72" t="s">
        <v>539</v>
      </c>
      <c r="B16" s="72"/>
      <c r="C16" s="70">
        <f>SUM(C17:C19)</f>
        <v>0</v>
      </c>
    </row>
    <row r="17" spans="1:3" s="23" customFormat="1" ht="15" customHeight="1" x14ac:dyDescent="0.25">
      <c r="A17" s="71">
        <v>3.1</v>
      </c>
      <c r="B17" s="57" t="s">
        <v>393</v>
      </c>
      <c r="C17" s="55">
        <v>0</v>
      </c>
    </row>
    <row r="18" spans="1:3" s="23" customFormat="1" ht="15" customHeight="1" x14ac:dyDescent="0.25">
      <c r="A18" s="71">
        <v>3.2</v>
      </c>
      <c r="B18" s="57" t="s">
        <v>391</v>
      </c>
      <c r="C18" s="55">
        <v>0</v>
      </c>
    </row>
    <row r="19" spans="1:3" s="23" customFormat="1" ht="15" customHeight="1" x14ac:dyDescent="0.25">
      <c r="A19" s="71">
        <v>3.3</v>
      </c>
      <c r="B19" s="64" t="s">
        <v>392</v>
      </c>
      <c r="C19" s="66">
        <v>0</v>
      </c>
    </row>
    <row r="20" spans="1:3" x14ac:dyDescent="0.2">
      <c r="A20" s="32"/>
      <c r="B20" s="61"/>
      <c r="C20" s="47"/>
    </row>
    <row r="21" spans="1:3" x14ac:dyDescent="0.2">
      <c r="A21" s="33" t="s">
        <v>494</v>
      </c>
      <c r="B21" s="33"/>
      <c r="C21" s="38">
        <f>C6+C8-C16</f>
        <v>158579018.03</v>
      </c>
    </row>
    <row r="23" spans="1:3" x14ac:dyDescent="0.2">
      <c r="B23" s="24" t="s">
        <v>463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showGridLines="0" zoomScale="85" zoomScaleNormal="85" workbookViewId="0">
      <selection activeCell="F35" sqref="F35"/>
    </sheetView>
  </sheetViews>
  <sheetFormatPr baseColWidth="10" defaultColWidth="11.42578125" defaultRowHeight="11.25" x14ac:dyDescent="0.2"/>
  <cols>
    <col min="1" max="1" width="3.7109375" style="24" customWidth="1"/>
    <col min="2" max="2" width="55.28515625" style="24" customWidth="1"/>
    <col min="3" max="3" width="23.28515625" style="24" customWidth="1"/>
    <col min="4" max="4" width="11.5703125" style="24" customWidth="1"/>
    <col min="5" max="16384" width="11.42578125" style="24"/>
  </cols>
  <sheetData>
    <row r="1" spans="1:3" s="26" customFormat="1" ht="18.95" customHeight="1" x14ac:dyDescent="0.25">
      <c r="A1" s="104" t="s">
        <v>541</v>
      </c>
      <c r="B1" s="105"/>
      <c r="C1" s="106"/>
    </row>
    <row r="2" spans="1:3" s="26" customFormat="1" ht="18.95" customHeight="1" x14ac:dyDescent="0.25">
      <c r="A2" s="107" t="s">
        <v>455</v>
      </c>
      <c r="B2" s="108"/>
      <c r="C2" s="109"/>
    </row>
    <row r="3" spans="1:3" s="26" customFormat="1" ht="18.95" customHeight="1" x14ac:dyDescent="0.25">
      <c r="A3" s="107" t="s">
        <v>542</v>
      </c>
      <c r="B3" s="108"/>
      <c r="C3" s="109"/>
    </row>
    <row r="4" spans="1:3" x14ac:dyDescent="0.2">
      <c r="A4" s="98" t="s">
        <v>454</v>
      </c>
      <c r="B4" s="99"/>
      <c r="C4" s="100"/>
    </row>
    <row r="5" spans="1:3" ht="22.15" customHeight="1" x14ac:dyDescent="0.2">
      <c r="A5" s="110" t="s">
        <v>355</v>
      </c>
      <c r="B5" s="111"/>
      <c r="C5" s="46">
        <v>2024</v>
      </c>
    </row>
    <row r="6" spans="1:3" x14ac:dyDescent="0.2">
      <c r="A6" s="35" t="s">
        <v>395</v>
      </c>
      <c r="B6" s="31"/>
      <c r="C6" s="39">
        <v>135310986.63999999</v>
      </c>
    </row>
    <row r="7" spans="1:3" x14ac:dyDescent="0.2">
      <c r="A7" s="77"/>
      <c r="B7" s="62"/>
      <c r="C7" s="53"/>
    </row>
    <row r="8" spans="1:3" s="23" customFormat="1" ht="14.45" customHeight="1" x14ac:dyDescent="0.25">
      <c r="A8" s="72" t="s">
        <v>396</v>
      </c>
      <c r="B8" s="72"/>
      <c r="C8" s="70">
        <f>SUM(C9:C29)</f>
        <v>56004361.039999999</v>
      </c>
    </row>
    <row r="9" spans="1:3" s="23" customFormat="1" ht="14.45" customHeight="1" x14ac:dyDescent="0.25">
      <c r="A9" s="73">
        <v>2.1</v>
      </c>
      <c r="B9" s="71" t="s">
        <v>238</v>
      </c>
      <c r="C9" s="52">
        <v>0</v>
      </c>
    </row>
    <row r="10" spans="1:3" s="23" customFormat="1" ht="14.45" customHeight="1" x14ac:dyDescent="0.25">
      <c r="A10" s="73">
        <v>2.2000000000000002</v>
      </c>
      <c r="B10" s="71" t="s">
        <v>235</v>
      </c>
      <c r="C10" s="52">
        <v>9851315.8599999994</v>
      </c>
    </row>
    <row r="11" spans="1:3" s="23" customFormat="1" ht="14.45" customHeight="1" x14ac:dyDescent="0.25">
      <c r="A11" s="73">
        <v>2.2999999999999998</v>
      </c>
      <c r="B11" s="59" t="s">
        <v>107</v>
      </c>
      <c r="C11" s="52">
        <v>830627.35</v>
      </c>
    </row>
    <row r="12" spans="1:3" s="23" customFormat="1" ht="14.45" customHeight="1" x14ac:dyDescent="0.25">
      <c r="A12" s="73">
        <v>2.4</v>
      </c>
      <c r="B12" s="59" t="s">
        <v>108</v>
      </c>
      <c r="C12" s="52">
        <v>0</v>
      </c>
    </row>
    <row r="13" spans="1:3" s="23" customFormat="1" ht="14.45" customHeight="1" x14ac:dyDescent="0.25">
      <c r="A13" s="73">
        <v>2.5</v>
      </c>
      <c r="B13" s="59" t="s">
        <v>109</v>
      </c>
      <c r="C13" s="52">
        <v>13903.43</v>
      </c>
    </row>
    <row r="14" spans="1:3" s="23" customFormat="1" ht="14.45" customHeight="1" x14ac:dyDescent="0.25">
      <c r="A14" s="73">
        <v>2.6</v>
      </c>
      <c r="B14" s="59" t="s">
        <v>110</v>
      </c>
      <c r="C14" s="52">
        <v>17852768.93</v>
      </c>
    </row>
    <row r="15" spans="1:3" s="23" customFormat="1" ht="14.45" customHeight="1" x14ac:dyDescent="0.25">
      <c r="A15" s="73">
        <v>2.7</v>
      </c>
      <c r="B15" s="59" t="s">
        <v>111</v>
      </c>
      <c r="C15" s="52">
        <v>0</v>
      </c>
    </row>
    <row r="16" spans="1:3" s="23" customFormat="1" ht="14.45" customHeight="1" x14ac:dyDescent="0.25">
      <c r="A16" s="73">
        <v>2.8</v>
      </c>
      <c r="B16" s="59" t="s">
        <v>112</v>
      </c>
      <c r="C16" s="52">
        <v>2744388.62</v>
      </c>
    </row>
    <row r="17" spans="1:3" s="23" customFormat="1" ht="14.45" customHeight="1" x14ac:dyDescent="0.25">
      <c r="A17" s="73">
        <v>2.9</v>
      </c>
      <c r="B17" s="59" t="s">
        <v>114</v>
      </c>
      <c r="C17" s="52">
        <v>0</v>
      </c>
    </row>
    <row r="18" spans="1:3" s="23" customFormat="1" ht="14.45" customHeight="1" x14ac:dyDescent="0.25">
      <c r="A18" s="73" t="s">
        <v>397</v>
      </c>
      <c r="B18" s="59" t="s">
        <v>398</v>
      </c>
      <c r="C18" s="52">
        <v>0</v>
      </c>
    </row>
    <row r="19" spans="1:3" s="23" customFormat="1" ht="14.45" customHeight="1" x14ac:dyDescent="0.25">
      <c r="A19" s="73" t="s">
        <v>423</v>
      </c>
      <c r="B19" s="59" t="s">
        <v>116</v>
      </c>
      <c r="C19" s="52">
        <v>159696.29</v>
      </c>
    </row>
    <row r="20" spans="1:3" s="23" customFormat="1" ht="14.45" customHeight="1" x14ac:dyDescent="0.25">
      <c r="A20" s="73" t="s">
        <v>424</v>
      </c>
      <c r="B20" s="59" t="s">
        <v>399</v>
      </c>
      <c r="C20" s="52">
        <v>22407697.890000001</v>
      </c>
    </row>
    <row r="21" spans="1:3" s="23" customFormat="1" ht="14.45" customHeight="1" x14ac:dyDescent="0.25">
      <c r="A21" s="73" t="s">
        <v>425</v>
      </c>
      <c r="B21" s="59" t="s">
        <v>400</v>
      </c>
      <c r="C21" s="52">
        <v>1504733.69</v>
      </c>
    </row>
    <row r="22" spans="1:3" s="23" customFormat="1" ht="14.45" customHeight="1" x14ac:dyDescent="0.25">
      <c r="A22" s="73" t="s">
        <v>426</v>
      </c>
      <c r="B22" s="59" t="s">
        <v>401</v>
      </c>
      <c r="C22" s="52">
        <v>0</v>
      </c>
    </row>
    <row r="23" spans="1:3" s="23" customFormat="1" ht="14.45" customHeight="1" x14ac:dyDescent="0.25">
      <c r="A23" s="73" t="s">
        <v>402</v>
      </c>
      <c r="B23" s="59" t="s">
        <v>403</v>
      </c>
      <c r="C23" s="52">
        <v>0</v>
      </c>
    </row>
    <row r="24" spans="1:3" s="23" customFormat="1" ht="14.45" customHeight="1" x14ac:dyDescent="0.25">
      <c r="A24" s="73" t="s">
        <v>404</v>
      </c>
      <c r="B24" s="59" t="s">
        <v>405</v>
      </c>
      <c r="C24" s="52">
        <v>0</v>
      </c>
    </row>
    <row r="25" spans="1:3" s="23" customFormat="1" ht="14.45" customHeight="1" x14ac:dyDescent="0.25">
      <c r="A25" s="73" t="s">
        <v>406</v>
      </c>
      <c r="B25" s="59" t="s">
        <v>407</v>
      </c>
      <c r="C25" s="52">
        <v>0</v>
      </c>
    </row>
    <row r="26" spans="1:3" s="23" customFormat="1" ht="14.45" customHeight="1" x14ac:dyDescent="0.25">
      <c r="A26" s="73" t="s">
        <v>408</v>
      </c>
      <c r="B26" s="59" t="s">
        <v>409</v>
      </c>
      <c r="C26" s="52">
        <v>0</v>
      </c>
    </row>
    <row r="27" spans="1:3" s="23" customFormat="1" ht="14.45" customHeight="1" x14ac:dyDescent="0.25">
      <c r="A27" s="73" t="s">
        <v>410</v>
      </c>
      <c r="B27" s="59" t="s">
        <v>411</v>
      </c>
      <c r="C27" s="52">
        <v>0</v>
      </c>
    </row>
    <row r="28" spans="1:3" s="23" customFormat="1" ht="14.45" customHeight="1" x14ac:dyDescent="0.25">
      <c r="A28" s="73" t="s">
        <v>412</v>
      </c>
      <c r="B28" s="59" t="s">
        <v>413</v>
      </c>
      <c r="C28" s="52">
        <v>0</v>
      </c>
    </row>
    <row r="29" spans="1:3" s="23" customFormat="1" ht="14.45" customHeight="1" x14ac:dyDescent="0.25">
      <c r="A29" s="73" t="s">
        <v>414</v>
      </c>
      <c r="B29" s="71" t="s">
        <v>415</v>
      </c>
      <c r="C29" s="52">
        <v>639228.98</v>
      </c>
    </row>
    <row r="30" spans="1:3" s="23" customFormat="1" ht="14.45" customHeight="1" x14ac:dyDescent="0.25">
      <c r="A30" s="74"/>
      <c r="B30" s="74"/>
      <c r="C30" s="54"/>
    </row>
    <row r="31" spans="1:3" s="23" customFormat="1" ht="14.45" customHeight="1" x14ac:dyDescent="0.25">
      <c r="A31" s="58" t="s">
        <v>416</v>
      </c>
      <c r="B31" s="67"/>
      <c r="C31" s="63">
        <f>SUM(C32:C38)</f>
        <v>4249082.24</v>
      </c>
    </row>
    <row r="32" spans="1:3" s="23" customFormat="1" ht="14.45" customHeight="1" x14ac:dyDescent="0.25">
      <c r="A32" s="73" t="s">
        <v>417</v>
      </c>
      <c r="B32" s="59" t="s">
        <v>307</v>
      </c>
      <c r="C32" s="52">
        <v>0</v>
      </c>
    </row>
    <row r="33" spans="1:4" s="23" customFormat="1" ht="14.45" customHeight="1" x14ac:dyDescent="0.25">
      <c r="A33" s="73" t="s">
        <v>418</v>
      </c>
      <c r="B33" s="59" t="s">
        <v>33</v>
      </c>
      <c r="C33" s="52">
        <v>0</v>
      </c>
    </row>
    <row r="34" spans="1:4" s="23" customFormat="1" ht="14.45" customHeight="1" x14ac:dyDescent="0.25">
      <c r="A34" s="73" t="s">
        <v>419</v>
      </c>
      <c r="B34" s="59" t="s">
        <v>317</v>
      </c>
      <c r="C34" s="52">
        <v>0</v>
      </c>
    </row>
    <row r="35" spans="1:4" s="23" customFormat="1" ht="14.45" customHeight="1" x14ac:dyDescent="0.25">
      <c r="A35" s="73" t="s">
        <v>420</v>
      </c>
      <c r="B35" s="59" t="s">
        <v>323</v>
      </c>
      <c r="C35" s="52">
        <v>21.54</v>
      </c>
    </row>
    <row r="36" spans="1:4" s="23" customFormat="1" ht="14.45" customHeight="1" x14ac:dyDescent="0.25">
      <c r="A36" s="73" t="s">
        <v>421</v>
      </c>
      <c r="B36" s="59" t="s">
        <v>331</v>
      </c>
      <c r="C36" s="52">
        <v>0</v>
      </c>
    </row>
    <row r="37" spans="1:4" s="23" customFormat="1" ht="14.45" customHeight="1" x14ac:dyDescent="0.25">
      <c r="A37" s="73" t="s">
        <v>496</v>
      </c>
      <c r="B37" s="59" t="s">
        <v>540</v>
      </c>
      <c r="C37" s="52">
        <v>0</v>
      </c>
    </row>
    <row r="38" spans="1:4" s="23" customFormat="1" ht="14.45" customHeight="1" x14ac:dyDescent="0.25">
      <c r="A38" s="73" t="s">
        <v>497</v>
      </c>
      <c r="B38" s="71" t="s">
        <v>422</v>
      </c>
      <c r="C38" s="78">
        <v>4249060.7</v>
      </c>
    </row>
    <row r="39" spans="1:4" x14ac:dyDescent="0.2">
      <c r="A39" s="75"/>
      <c r="B39" s="65"/>
      <c r="C39" s="50"/>
    </row>
    <row r="40" spans="1:4" x14ac:dyDescent="0.2">
      <c r="A40" s="34" t="s">
        <v>495</v>
      </c>
      <c r="B40" s="31"/>
      <c r="C40" s="38">
        <f>C6-C8+C31</f>
        <v>83555707.839999989</v>
      </c>
    </row>
    <row r="42" spans="1:4" ht="22.9" customHeight="1" x14ac:dyDescent="0.2">
      <c r="A42" s="103" t="s">
        <v>463</v>
      </c>
      <c r="B42" s="103"/>
      <c r="C42" s="103"/>
      <c r="D42" s="103"/>
    </row>
  </sheetData>
  <mergeCells count="6">
    <mergeCell ref="A42:D42"/>
    <mergeCell ref="A1:C1"/>
    <mergeCell ref="A2:C2"/>
    <mergeCell ref="A3:C3"/>
    <mergeCell ref="A4:C4"/>
    <mergeCell ref="A5:B5"/>
  </mergeCells>
  <pageMargins left="0.51181102362204722" right="0.31496062992125984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2024-07-30T17:05:19Z</cp:lastPrinted>
  <dcterms:created xsi:type="dcterms:W3CDTF">2012-12-11T20:36:24Z</dcterms:created>
  <dcterms:modified xsi:type="dcterms:W3CDTF">2024-07-30T17:05:46Z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