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.1.2\Adm\Erendira Castro\TRANSPARENCIA ERE\Titulo V\2023\3er trim 2023\Informacion financiera\ESTADOS E INFORMES CONTABLES\"/>
    </mc:Choice>
  </mc:AlternateContent>
  <xr:revisionPtr revIDLastSave="0" documentId="13_ncr:1_{744656B6-A906-4B62-BD9B-81ECBDD806F1}" xr6:coauthVersionLast="47" xr6:coauthVersionMax="47" xr10:uidLastSave="{00000000-0000-0000-0000-000000000000}"/>
  <bookViews>
    <workbookView xWindow="-120" yWindow="-120" windowWidth="29040" windowHeight="15840" tabRatio="863" activeTab="2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definedNames>
    <definedName name="_xlnm.Print_Titles" localSheetId="3">ACT!$1:$4</definedName>
    <definedName name="_xlnm.Print_Titles" localSheetId="7">EFE!$1:$4</definedName>
    <definedName name="_xlnm.Print_Titles" localSheetId="1">ESF!$1:$4</definedName>
  </definedNames>
  <calcPr calcId="191029"/>
</workbook>
</file>

<file path=xl/calcChain.xml><?xml version="1.0" encoding="utf-8"?>
<calcChain xmlns="http://schemas.openxmlformats.org/spreadsheetml/2006/main">
  <c r="C35" i="64" l="1"/>
  <c r="C20" i="64"/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D54" i="59"/>
  <c r="C54" i="59"/>
  <c r="C30" i="64" l="1"/>
  <c r="C7" i="64"/>
  <c r="C15" i="63"/>
  <c r="C7" i="63"/>
  <c r="C20" i="63" l="1"/>
  <c r="C37" i="64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<sst xmlns="http://schemas.openxmlformats.org/spreadsheetml/2006/main" count="860" uniqueCount="592">
  <si>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</si>
  <si>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</si>
  <si>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</si>
  <si>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</si>
  <si>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</si>
  <si>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</si>
  <si>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</si>
  <si>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</si>
  <si>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</si>
  <si>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</si>
  <si>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</si>
  <si>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</si>
  <si>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</si>
  <si>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</si>
  <si>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</si>
  <si>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</si>
  <si>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</si>
  <si>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</si>
  <si>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</si>
  <si>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</si>
  <si>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</si>
  <si>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</si>
  <si>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</si>
  <si>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</si>
  <si>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</si>
  <si>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</si>
  <si>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</si>
  <si>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</si>
  <si>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</si>
  <si>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</si>
  <si>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</si>
  <si>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</si>
  <si>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</si>
  <si>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</si>
  <si>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</si>
  <si>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</si>
  <si>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</si>
  <si>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</si>
  <si>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</si>
  <si>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</si>
  <si>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</si>
  <si>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</si>
  <si>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</si>
  <si>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</si>
  <si>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</si>
  <si>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</si>
  <si>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</si>
  <si>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</si>
  <si>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</si>
  <si>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</si>
  <si>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</si>
  <si>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</si>
  <si>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</si>
  <si>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</si>
  <si>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</si>
  <si>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</si>
  <si>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</si>
  <si>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</si>
  <si>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</si>
  <si>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</si>
  <si>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</si>
  <si>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</si>
  <si>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</si>
  <si>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</si>
  <si>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</si>
  <si>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</si>
  <si>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</si>
  <si>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</si>
  <si>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</si>
  <si>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</si>
  <si>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</si>
  <si>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</si>
  <si>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</si>
  <si>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</si>
  <si>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</si>
  <si>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</si>
  <si>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</si>
  <si>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</si>
  <si>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</si>
  <si>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</si>
  <si>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</si>
  <si>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</si>
  <si>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</si>
  <si>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</si>
  <si>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</si>
  <si>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</si>
  <si>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</si>
  <si>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</si>
  <si>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</si>
  <si>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</si>
  <si>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</si>
  <si>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</si>
  <si>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</si>
  <si>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</si>
  <si>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</si>
  <si>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</si>
  <si>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</si>
  <si>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</si>
  <si>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</si>
  <si>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</si>
  <si>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</si>
  <si>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</si>
  <si>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</si>
  <si>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</si>
  <si>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</si>
  <si>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</si>
  <si>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</si>
  <si>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</si>
  <si>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</si>
  <si>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</si>
  <si>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</si>
  <si>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</si>
  <si>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</si>
  <si>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</si>
  <si>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</si>
  <si>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</si>
  <si>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</si>
  <si>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</si>
  <si>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</si>
  <si>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</si>
  <si>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</si>
  <si>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</si>
  <si>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</si>
  <si>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</si>
  <si>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Pagos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</si>
  <si>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</si>
  <si>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</si>
  <si>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</si>
  <si>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</si>
  <si>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</si>
  <si>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</si>
  <si>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</si>
  <si>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</si>
  <si>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</si>
  <si>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</si>
  <si>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</si>
  <si>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</si>
  <si>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</si>
  <si>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</si>
  <si>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</si>
  <si>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</si>
  <si>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</si>
  <si>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</si>
  <si>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</si>
  <si>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</si>
  <si>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</si>
  <si>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</si>
  <si>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</si>
  <si>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</si>
  <si>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</si>
  <si>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</si>
  <si>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</si>
  <si>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</si>
  <si>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</si>
  <si>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</si>
  <si>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</si>
  <si>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</si>
  <si>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</si>
  <si>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</si>
  <si>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</si>
  <si>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</si>
  <si>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</si>
  <si>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</si>
  <si>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</si>
  <si>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</si>
  <si>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</si>
  <si>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</si>
  <si>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</si>
  <si>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</si>
  <si>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</si>
  <si>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</si>
  <si>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</si>
  <si>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</si>
  <si>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</si>
  <si>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</si>
  <si>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</si>
  <si>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</si>
  <si>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</si>
  <si>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</si>
  <si>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</si>
  <si>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</si>
  <si>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</si>
  <si>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</si>
  <si>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</si>
  <si>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</si>
  <si>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</si>
  <si>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</si>
  <si>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</si>
  <si>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</si>
  <si>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</si>
  <si>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</si>
  <si>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</si>
  <si>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</si>
  <si>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</si>
  <si>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</si>
  <si>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</si>
  <si>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</si>
  <si>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</si>
  <si>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</si>
  <si>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</si>
  <si>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</si>
  <si>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</si>
  <si>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</si>
  <si>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</si>
  <si>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</si>
  <si>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</si>
  <si>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</si>
  <si>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</si>
  <si>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</si>
  <si>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</si>
  <si>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</si>
  <si>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</si>
  <si>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</si>
  <si>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</si>
  <si>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</si>
  <si>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</si>
  <si>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</si>
  <si>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</si>
  <si>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</si>
  <si>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</si>
  <si>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</si>
  <si>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</si>
  <si>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</si>
  <si>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</si>
  <si>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</si>
  <si>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</si>
  <si>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</si>
  <si>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</si>
  <si>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</si>
  <si>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</si>
  <si>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</si>
  <si>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</si>
  <si>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</si>
  <si>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</si>
  <si>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</si>
  <si>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</si>
  <si>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</si>
  <si>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</si>
  <si>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</si>
  <si>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</si>
  <si>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</si>
  <si>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</si>
  <si>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</si>
  <si>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</si>
  <si>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</si>
  <si>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</si>
  <si>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</si>
  <si>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</si>
  <si>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</si>
  <si>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</si>
  <si>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</si>
  <si>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</si>
  <si>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</si>
  <si>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</si>
  <si>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</si>
  <si>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</si>
  <si>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</si>
  <si>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</si>
  <si>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</si>
  <si>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</si>
  <si>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</si>
  <si>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</si>
  <si>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</si>
  <si>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</si>
  <si>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</si>
  <si>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</si>
  <si>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</si>
  <si>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</si>
  <si>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</si>
  <si>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</si>
  <si>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</si>
  <si>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</si>
  <si>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</si>
  <si>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</si>
  <si>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</si>
  <si>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</si>
  <si>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</si>
  <si>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</si>
  <si>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</si>
  <si>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</si>
  <si>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</si>
  <si>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</si>
  <si>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</si>
  <si>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</si>
  <si>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</si>
  <si>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</si>
  <si>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</si>
  <si>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</si>
  <si>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</si>
  <si>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</si>
  <si>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</si>
  <si>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</si>
  <si>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</si>
  <si>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</si>
  <si>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</si>
  <si>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</si>
  <si>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</si>
  <si>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</si>
  <si>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</si>
  <si>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</si>
  <si>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</si>
  <si>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</si>
  <si>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</si>
  <si>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</si>
  <si>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</si>
  <si>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</si>
  <si>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</si>
  <si>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</si>
  <si>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</si>
  <si>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</si>
  <si>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</si>
  <si>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</si>
  <si>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</si>
  <si>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</si>
  <si>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</si>
  <si>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</si>
  <si>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</si>
  <si>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</si>
  <si>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</si>
  <si>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</si>
  <si>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</si>
  <si>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</si>
  <si>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</si>
  <si>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</si>
  <si>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</si>
  <si>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</si>
  <si>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</si>
  <si>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</si>
  <si>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</si>
  <si>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</si>
  <si>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</si>
  <si>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</si>
  <si>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</si>
  <si>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</si>
  <si>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</si>
  <si>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</si>
  <si>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</si>
  <si>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</si>
  <si>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</si>
  <si>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</si>
  <si>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</si>
  <si>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</si>
  <si>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</si>
  <si>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</si>
  <si>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</si>
  <si>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</si>
  <si>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</si>
  <si>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</si>
  <si>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</si>
  <si>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</si>
  <si>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</si>
  <si>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</si>
  <si>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</si>
  <si>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</si>
  <si>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</si>
  <si>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</si>
  <si>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</si>
  <si>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</si>
  <si>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</si>
  <si>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</si>
  <si>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</si>
  <si>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</si>
  <si>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</si>
  <si>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</si>
  <si>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</si>
  <si>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</si>
  <si>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</si>
  <si>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</si>
  <si>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</si>
  <si>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</si>
  <si>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</si>
  <si>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</si>
  <si>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</si>
  <si>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</si>
  <si>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</si>
  <si>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</si>
  <si>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</si>
  <si>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</si>
  <si>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</si>
  <si>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</si>
  <si>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</si>
  <si>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</si>
  <si>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</si>
  <si>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</si>
  <si>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</si>
  <si>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</si>
  <si>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</si>
  <si>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</si>
  <si>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</si>
  <si>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</si>
  <si>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</si>
  <si>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</si>
  <si>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</si>
  <si>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</si>
  <si>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</si>
  <si>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</si>
  <si>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</si>
  <si>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</si>
  <si>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</si>
  <si>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</si>
  <si>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</si>
  <si>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</si>
  <si>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</si>
  <si>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</si>
  <si>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</si>
  <si>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</si>
  <si>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</si>
  <si>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</si>
  <si>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</si>
  <si>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</si>
  <si>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</si>
  <si>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</si>
  <si>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</si>
  <si>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</si>
  <si>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</si>
  <si>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</si>
  <si>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</si>
  <si>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</si>
  <si>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</si>
  <si>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</si>
  <si>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</si>
  <si>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</si>
  <si>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</si>
  <si>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</si>
  <si>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</si>
  <si>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</si>
  <si>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</si>
  <si>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</si>
  <si>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</si>
  <si>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</si>
  <si>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</si>
  <si>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</si>
  <si>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</si>
  <si>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</si>
  <si>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</si>
  <si>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</si>
  <si>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</si>
  <si>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</si>
  <si>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</si>
  <si>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</si>
  <si>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</si>
  <si>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</si>
  <si>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</si>
  <si>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</si>
  <si>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</si>
  <si>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</si>
  <si>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</si>
  <si>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</si>
  <si>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</si>
  <si>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</si>
  <si>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</si>
  <si>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</si>
  <si>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</si>
  <si>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</si>
  <si>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</si>
  <si>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</si>
  <si>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</si>
  <si>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</si>
  <si>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</si>
  <si>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</si>
  <si>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</si>
  <si>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</si>
  <si>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</si>
  <si>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</si>
  <si>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</si>
  <si>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</si>
  <si>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</si>
  <si>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</si>
  <si>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</si>
  <si>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</si>
  <si>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</si>
  <si>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</si>
  <si>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</si>
  <si>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</si>
  <si>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</si>
  <si>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</si>
  <si>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</si>
  <si>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</si>
  <si>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</si>
  <si>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</si>
  <si>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</si>
  <si>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</si>
  <si>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</si>
  <si>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</si>
  <si>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</si>
  <si>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</si>
  <si>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</si>
  <si>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</si>
  <si>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</si>
  <si>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</si>
  <si>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</si>
  <si>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</si>
  <si>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</si>
  <si>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</si>
  <si>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</si>
  <si>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</si>
  <si>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</si>
  <si>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</si>
  <si>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</si>
  <si>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</si>
  <si>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</si>
  <si>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</si>
  <si>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</si>
  <si>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</si>
  <si>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</si>
  <si>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</si>
  <si>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</si>
  <si>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</si>
  <si>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</si>
  <si>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</si>
  <si>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</si>
  <si>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</si>
  <si>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</si>
  <si>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</si>
  <si>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</si>
  <si>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</si>
  <si>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</si>
  <si>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</si>
  <si>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</si>
  <si>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</si>
  <si>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</si>
  <si>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</si>
  <si>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</si>
  <si>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</si>
  <si>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</si>
  <si>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</si>
  <si>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</si>
  <si>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</si>
  <si>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</si>
  <si>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</si>
  <si>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</si>
  <si>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</si>
  <si>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</si>
  <si>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</si>
  <si>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</si>
  <si>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</si>
  <si>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</si>
  <si>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</si>
  <si>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</si>
  <si>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</si>
  <si>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</si>
  <si>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</si>
  <si>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</si>
  <si>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</si>
  <si>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</si>
  <si>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</si>
  <si>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</si>
  <si>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</si>
  <si>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</si>
  <si>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</si>
  <si>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</si>
  <si>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</si>
  <si>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</si>
  <si>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</si>
  <si>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</si>
  <si>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</si>
  <si>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</si>
  <si>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</si>
  <si>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</si>
  <si>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</si>
  <si>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</si>
  <si>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</si>
  <si>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</si>
  <si>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</si>
  <si>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</si>
  <si>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</si>
  <si>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</si>
  <si>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</si>
  <si>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</si>
  <si>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</si>
  <si>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</si>
  <si>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</si>
  <si>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</si>
  <si>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</si>
  <si>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</si>
  <si>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</si>
  <si>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</si>
  <si>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</si>
  <si>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</si>
  <si>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</si>
  <si>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</si>
  <si>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</si>
  <si>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</si>
  <si>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</si>
  <si>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</si>
  <si>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</si>
  <si>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Comité Municipal de Agua Potable y Alcantarillado de Salamanca, Guanajuato.</t>
  </si>
  <si>
    <t>Correspondiente del 1 de Enero al 30 de Septiembre de 2023</t>
  </si>
  <si>
    <t>Inversion gobierno</t>
  </si>
  <si>
    <t>PEPS</t>
  </si>
  <si>
    <t>Linea Recta</t>
  </si>
  <si>
    <t>Por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</si>
</sst>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0.14996795556505021"/>
      </bottom>
      <diagonal/>
    </border>
  </borders>
  <cellStyleXfs count="268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0" applyFont="1"/>
    <xf numFmtId="0" fontId="7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7" fillId="0" borderId="0" xfId="0" applyFont="1" applyAlignment="1">
      <alignment vertical="top"/>
    </xf>
    <xf numFmtId="0" fontId="10" fillId="4" borderId="0" xfId="8" applyFont="1" applyFill="1" applyAlignment="1">
      <alignment horizontal="right" vertical="center"/>
    </xf>
    <xf numFmtId="0" fontId="13" fillId="4" borderId="0" xfId="8" applyFont="1" applyFill="1" applyAlignment="1">
      <alignment horizontal="left" vertical="center"/>
    </xf>
    <xf numFmtId="0" fontId="11" fillId="0" borderId="0" xfId="8" applyFont="1" applyAlignment="1">
      <alignment vertical="center"/>
    </xf>
    <xf numFmtId="0" fontId="13" fillId="4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2" fillId="4" borderId="0" xfId="8" applyFont="1" applyFill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vertical="center"/>
    </xf>
    <xf numFmtId="0" fontId="10" fillId="4" borderId="0" xfId="8" applyFont="1" applyFill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9" fillId="0" borderId="0" xfId="10" applyFont="1"/>
    <xf numFmtId="0" fontId="7" fillId="0" borderId="0" xfId="10" applyFont="1" applyAlignment="1">
      <alignment horizontal="center" vertical="center"/>
    </xf>
    <xf numFmtId="0" fontId="10" fillId="0" borderId="0" xfId="9" applyFont="1"/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 applyAlignment="1">
      <alignment wrapText="1"/>
    </xf>
    <xf numFmtId="4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0" fontId="7" fillId="0" borderId="0" xfId="13" applyFont="1"/>
    <xf numFmtId="0" fontId="10" fillId="0" borderId="9" xfId="13" applyFont="1" applyBorder="1" applyAlignment="1">
      <alignment vertical="center"/>
    </xf>
    <xf numFmtId="0" fontId="10" fillId="0" borderId="9" xfId="13" applyFont="1" applyBorder="1" applyAlignment="1">
      <alignment horizontal="right" vertical="center"/>
    </xf>
    <xf numFmtId="0" fontId="7" fillId="0" borderId="2" xfId="13" applyFont="1" applyBorder="1"/>
    <xf numFmtId="0" fontId="11" fillId="0" borderId="12" xfId="13" applyFont="1" applyBorder="1" applyAlignment="1">
      <alignment horizontal="left" vertical="center" wrapText="1" indent="1"/>
    </xf>
    <xf numFmtId="0" fontId="11" fillId="0" borderId="2" xfId="13" applyFont="1" applyBorder="1" applyAlignment="1">
      <alignment horizontal="left" vertical="center"/>
    </xf>
    <xf numFmtId="0" fontId="11" fillId="0" borderId="9" xfId="13" applyFont="1" applyBorder="1" applyAlignment="1">
      <alignment horizontal="left" vertical="center" indent="1"/>
    </xf>
    <xf numFmtId="0" fontId="11" fillId="0" borderId="9" xfId="13" applyFont="1" applyBorder="1" applyAlignment="1">
      <alignment horizontal="left" vertical="center" wrapText="1"/>
    </xf>
    <xf numFmtId="4" fontId="11" fillId="0" borderId="9" xfId="13" applyNumberFormat="1" applyFont="1" applyBorder="1" applyAlignment="1">
      <alignment horizontal="right" vertical="center" wrapText="1" indent="1"/>
    </xf>
    <xf numFmtId="0" fontId="10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1" fillId="0" borderId="9" xfId="13" applyFont="1" applyBorder="1" applyAlignment="1">
      <alignment horizontal="left" vertical="center"/>
    </xf>
    <xf numFmtId="4" fontId="11" fillId="0" borderId="11" xfId="13" applyNumberFormat="1" applyFont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7" fillId="0" borderId="9" xfId="13" applyFont="1" applyBorder="1"/>
    <xf numFmtId="4" fontId="10" fillId="0" borderId="9" xfId="13" applyNumberFormat="1" applyFont="1" applyBorder="1" applyAlignment="1">
      <alignment horizontal="right" vertical="center"/>
    </xf>
    <xf numFmtId="0" fontId="10" fillId="0" borderId="12" xfId="13" applyFont="1" applyBorder="1" applyAlignment="1">
      <alignment vertical="center"/>
    </xf>
    <xf numFmtId="0" fontId="11" fillId="0" borderId="9" xfId="13" applyFont="1" applyBorder="1" applyAlignment="1">
      <alignment vertical="center"/>
    </xf>
    <xf numFmtId="4" fontId="11" fillId="0" borderId="9" xfId="13" applyNumberFormat="1" applyFont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9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3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7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3" fillId="5" borderId="0" xfId="12" applyFont="1" applyFill="1" applyAlignment="1">
      <alignment horizontal="center" vertical="top"/>
    </xf>
    <xf numFmtId="0" fontId="7" fillId="0" borderId="0" xfId="3" applyFont="1" applyAlignment="1">
      <alignment horizontal="left" vertical="top" indent="1"/>
    </xf>
    <xf numFmtId="0" fontId="5" fillId="0" borderId="0" xfId="3" applyFont="1" applyAlignment="1">
      <alignment horizontal="left" vertical="top" wrapText="1" indent="1"/>
    </xf>
    <xf numFmtId="49" fontId="3" fillId="0" borderId="2" xfId="13" applyNumberFormat="1" applyFont="1" applyBorder="1" applyAlignment="1">
      <alignment vertical="center"/>
    </xf>
    <xf numFmtId="0" fontId="14" fillId="6" borderId="0" xfId="9" applyFont="1" applyFill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14" fillId="6" borderId="0" xfId="9" applyFont="1" applyFill="1" applyAlignment="1">
      <alignment horizontal="center" vertical="center"/>
    </xf>
    <xf numFmtId="3" fontId="10" fillId="8" borderId="1" xfId="13" applyNumberFormat="1" applyFont="1" applyFill="1" applyBorder="1" applyAlignment="1">
      <alignment horizontal="right" vertical="center" wrapText="1" indent="1"/>
    </xf>
    <xf numFmtId="3" fontId="10" fillId="0" borderId="1" xfId="13" applyNumberFormat="1" applyFont="1" applyBorder="1" applyAlignment="1">
      <alignment horizontal="right" vertical="center" wrapText="1" indent="1"/>
    </xf>
    <xf numFmtId="3" fontId="11" fillId="0" borderId="1" xfId="13" applyNumberFormat="1" applyFont="1" applyBorder="1" applyAlignment="1">
      <alignment horizontal="right" vertical="center" wrapText="1" indent="1"/>
    </xf>
    <xf numFmtId="3" fontId="11" fillId="0" borderId="1" xfId="13" applyNumberFormat="1" applyFont="1" applyBorder="1" applyAlignment="1">
      <alignment horizontal="right" vertical="center" indent="1"/>
    </xf>
    <xf numFmtId="3" fontId="10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4" fillId="6" borderId="0" xfId="8" applyFont="1" applyFill="1" applyAlignment="1">
      <alignment vertical="center" wrapText="1"/>
    </xf>
    <xf numFmtId="0" fontId="11" fillId="0" borderId="0" xfId="8" applyFont="1" applyAlignment="1">
      <alignment vertical="center" wrapText="1"/>
    </xf>
    <xf numFmtId="0" fontId="13" fillId="5" borderId="0" xfId="8" applyFont="1" applyFill="1" applyAlignment="1">
      <alignment vertical="center"/>
    </xf>
    <xf numFmtId="0" fontId="14" fillId="6" borderId="0" xfId="8" applyFont="1" applyFill="1" applyAlignment="1">
      <alignment vertical="center"/>
    </xf>
    <xf numFmtId="4" fontId="11" fillId="0" borderId="0" xfId="8" applyNumberFormat="1" applyFont="1" applyAlignment="1">
      <alignment vertical="center"/>
    </xf>
    <xf numFmtId="0" fontId="14" fillId="7" borderId="0" xfId="8" applyFont="1" applyFill="1" applyAlignment="1">
      <alignment vertical="center"/>
    </xf>
    <xf numFmtId="0" fontId="2" fillId="0" borderId="0" xfId="3" applyFont="1" applyAlignment="1" applyProtection="1">
      <alignment horizontal="left" vertical="center"/>
      <protection locked="0"/>
    </xf>
    <xf numFmtId="0" fontId="2" fillId="0" borderId="0" xfId="3" applyFont="1" applyAlignment="1" applyProtection="1">
      <alignment vertical="center"/>
      <protection locked="0"/>
    </xf>
    <xf numFmtId="0" fontId="2" fillId="0" borderId="0" xfId="3" applyFont="1" applyAlignment="1" applyProtection="1">
      <alignment horizontal="center" vertical="center"/>
      <protection locked="0"/>
    </xf>
    <xf numFmtId="0" fontId="11" fillId="0" borderId="21" xfId="8" applyFont="1" applyBorder="1" applyAlignment="1">
      <alignment horizontal="center" vertical="center"/>
    </xf>
    <xf numFmtId="0" fontId="11" fillId="0" borderId="21" xfId="8" applyFont="1" applyBorder="1" applyAlignment="1">
      <alignment vertical="center"/>
    </xf>
    <xf numFmtId="4" fontId="11" fillId="0" borderId="21" xfId="8" applyNumberFormat="1" applyFont="1" applyBorder="1" applyAlignment="1">
      <alignment vertical="center"/>
    </xf>
    <xf numFmtId="0" fontId="11" fillId="0" borderId="22" xfId="8" applyFont="1" applyBorder="1" applyAlignment="1">
      <alignment horizontal="center" vertical="center"/>
    </xf>
    <xf numFmtId="0" fontId="11" fillId="0" borderId="22" xfId="8" applyFont="1" applyBorder="1" applyAlignment="1">
      <alignment vertical="center"/>
    </xf>
    <xf numFmtId="4" fontId="11" fillId="0" borderId="22" xfId="8" applyNumberFormat="1" applyFont="1" applyBorder="1" applyAlignment="1">
      <alignment vertical="center"/>
    </xf>
    <xf numFmtId="0" fontId="3" fillId="0" borderId="21" xfId="12" applyFont="1" applyBorder="1" applyAlignment="1">
      <alignment horizontal="center" vertical="center"/>
    </xf>
    <xf numFmtId="0" fontId="3" fillId="0" borderId="21" xfId="12" applyFont="1" applyBorder="1"/>
    <xf numFmtId="4" fontId="3" fillId="0" borderId="21" xfId="12" applyNumberFormat="1" applyFont="1" applyBorder="1"/>
    <xf numFmtId="4" fontId="11" fillId="0" borderId="21" xfId="18" applyNumberFormat="1" applyFont="1" applyFill="1" applyBorder="1"/>
    <xf numFmtId="4" fontId="11" fillId="0" borderId="21" xfId="9" applyNumberFormat="1" applyFont="1" applyBorder="1"/>
    <xf numFmtId="0" fontId="11" fillId="0" borderId="21" xfId="2" applyFont="1" applyBorder="1"/>
    <xf numFmtId="0" fontId="10" fillId="0" borderId="21" xfId="2" applyFont="1" applyBorder="1" applyAlignment="1">
      <alignment horizontal="left" indent="1"/>
    </xf>
    <xf numFmtId="4" fontId="11" fillId="0" borderId="21" xfId="19" applyNumberFormat="1" applyFont="1" applyFill="1" applyBorder="1"/>
    <xf numFmtId="4" fontId="10" fillId="0" borderId="21" xfId="2" applyNumberFormat="1" applyFont="1" applyBorder="1"/>
    <xf numFmtId="0" fontId="2" fillId="0" borderId="21" xfId="9" applyFont="1" applyBorder="1"/>
    <xf numFmtId="0" fontId="3" fillId="0" borderId="21" xfId="9" applyFont="1" applyBorder="1"/>
    <xf numFmtId="0" fontId="2" fillId="0" borderId="21" xfId="2" applyFont="1" applyBorder="1"/>
    <xf numFmtId="4" fontId="7" fillId="0" borderId="21" xfId="2" applyNumberFormat="1" applyFont="1" applyBorder="1" applyAlignment="1" applyProtection="1">
      <alignment vertical="top"/>
      <protection locked="0"/>
    </xf>
    <xf numFmtId="4" fontId="10" fillId="0" borderId="21" xfId="18" applyNumberFormat="1" applyFont="1" applyFill="1" applyBorder="1"/>
    <xf numFmtId="0" fontId="10" fillId="0" borderId="21" xfId="9" quotePrefix="1" applyFont="1" applyBorder="1" applyAlignment="1">
      <alignment horizontal="left" indent="1"/>
    </xf>
    <xf numFmtId="0" fontId="3" fillId="0" borderId="21" xfId="2" applyFont="1" applyBorder="1"/>
    <xf numFmtId="0" fontId="10" fillId="0" borderId="21" xfId="9" applyFont="1" applyBorder="1" applyAlignment="1">
      <alignment horizontal="center"/>
    </xf>
    <xf numFmtId="9" fontId="3" fillId="0" borderId="21" xfId="14" applyFont="1" applyBorder="1"/>
    <xf numFmtId="0" fontId="10" fillId="0" borderId="21" xfId="9" applyFont="1" applyBorder="1"/>
    <xf numFmtId="0" fontId="11" fillId="0" borderId="21" xfId="12" applyFont="1" applyBorder="1"/>
    <xf numFmtId="4" fontId="10" fillId="0" borderId="21" xfId="9" applyNumberFormat="1" applyFont="1" applyBorder="1"/>
    <xf numFmtId="0" fontId="3" fillId="0" borderId="21" xfId="12" applyFont="1" applyBorder="1" applyAlignment="1">
      <alignment wrapText="1"/>
    </xf>
    <xf numFmtId="0" fontId="10" fillId="0" borderId="21" xfId="9" applyFont="1" applyBorder="1" applyAlignment="1">
      <alignment horizontal="left" indent="1"/>
    </xf>
    <xf numFmtId="0" fontId="3" fillId="0" borderId="21" xfId="12" applyFont="1" applyBorder="1" applyAlignment="1">
      <alignment horizontal="center"/>
    </xf>
    <xf numFmtId="0" fontId="10" fillId="0" borderId="21" xfId="2" applyFont="1" applyBorder="1" applyAlignment="1">
      <alignment horizontal="center"/>
    </xf>
    <xf numFmtId="9" fontId="3" fillId="0" borderId="21" xfId="12" applyNumberFormat="1" applyFont="1" applyBorder="1"/>
    <xf numFmtId="0" fontId="10" fillId="0" borderId="21" xfId="2" applyFont="1" applyBorder="1"/>
    <xf numFmtId="0" fontId="11" fillId="0" borderId="21" xfId="9" applyFont="1" applyBorder="1" applyAlignment="1">
      <alignment horizontal="center"/>
    </xf>
    <xf numFmtId="4" fontId="10" fillId="0" borderId="21" xfId="19" applyNumberFormat="1" applyFont="1" applyFill="1" applyBorder="1"/>
    <xf numFmtId="0" fontId="11" fillId="0" borderId="21" xfId="9" applyFont="1" applyBorder="1"/>
    <xf numFmtId="0" fontId="11" fillId="0" borderId="21" xfId="2" applyFont="1" applyBorder="1" applyAlignment="1">
      <alignment horizontal="center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Alignment="1" applyProtection="1">
      <alignment horizontal="left" vertical="top"/>
      <protection locked="0"/>
    </xf>
    <xf numFmtId="4" fontId="7" fillId="0" borderId="0" xfId="0" applyNumberFormat="1" applyFont="1"/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4" fillId="6" borderId="23" xfId="8" applyFont="1" applyFill="1" applyBorder="1" applyAlignment="1">
      <alignment horizontal="center" vertical="center" wrapText="1"/>
    </xf>
    <xf numFmtId="0" fontId="10" fillId="4" borderId="0" xfId="9" applyFont="1" applyFill="1" applyAlignment="1">
      <alignment horizontal="center" vertical="center"/>
    </xf>
    <xf numFmtId="0" fontId="9" fillId="8" borderId="14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13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</cellXfs>
  <cellStyles count="268">
    <cellStyle name="Euro" xfId="33" xr:uid="{33958010-0ECC-4D61-9B38-E8F3B49AF77A}"/>
    <cellStyle name="Hipervínculo" xfId="11" builtinId="8"/>
    <cellStyle name="Millares" xfId="18" builtinId="3"/>
    <cellStyle name="Millares 2" xfId="1" xr:uid="{00000000-0005-0000-0000-000002000000}"/>
    <cellStyle name="Millares 2 10" xfId="114" xr:uid="{1B3A3AD9-8F3C-4FB0-AF74-BDF1BD11B85B}"/>
    <cellStyle name="Millares 2 10 2" xfId="233" xr:uid="{A2FC8343-F0A1-4CF0-BB9C-9D80E49245A1}"/>
    <cellStyle name="Millares 2 11" xfId="104" xr:uid="{056A32CF-7503-465E-A2E1-C284EF2BFDA8}"/>
    <cellStyle name="Millares 2 11 2" xfId="227" xr:uid="{37C8B9B1-98F7-4B71-A7F3-0BF4AFA03D7B}"/>
    <cellStyle name="Millares 2 12" xfId="94" xr:uid="{5B451B75-1AA9-4D59-843E-89E4D062D52E}"/>
    <cellStyle name="Millares 2 12 2" xfId="221" xr:uid="{D40C072F-6679-4DF7-870A-1279A6E674EB}"/>
    <cellStyle name="Millares 2 13" xfId="84" xr:uid="{6A9C881F-1F63-4052-8B8B-493B57E12824}"/>
    <cellStyle name="Millares 2 13 2" xfId="215" xr:uid="{66F0DA6A-0DBD-4664-9B20-5E368862A113}"/>
    <cellStyle name="Millares 2 14" xfId="74" xr:uid="{AF0CBF5D-6FE3-451C-8635-01472BFF78E0}"/>
    <cellStyle name="Millares 2 14 2" xfId="209" xr:uid="{8A4B59C0-DCE0-4394-99D0-952F1DCD4857}"/>
    <cellStyle name="Millares 2 15" xfId="64" xr:uid="{A4FF5E0C-7ACE-484C-AFC1-51A490C605B0}"/>
    <cellStyle name="Millares 2 15 2" xfId="203" xr:uid="{552FBAEB-F52A-4AE9-A964-9A90F69E73CA}"/>
    <cellStyle name="Millares 2 16" xfId="54" xr:uid="{BD8ACE4C-9CAD-47AB-AD5E-B65EAFD03FEC}"/>
    <cellStyle name="Millares 2 16 2" xfId="197" xr:uid="{38AD8931-1679-44C7-86BF-594231FFD28F}"/>
    <cellStyle name="Millares 2 17" xfId="20" xr:uid="{B9830303-98FD-4E24-A66E-2A2CAEC00EBA}"/>
    <cellStyle name="Millares 2 18" xfId="175" xr:uid="{59FA7581-9A9F-481E-B8DB-62C78FCD0632}"/>
    <cellStyle name="Millares 2 2" xfId="15" xr:uid="{00000000-0005-0000-0000-000003000000}"/>
    <cellStyle name="Millares 2 2 10" xfId="95" xr:uid="{B6E2C1AF-976F-495F-BFC8-9263D42A5E39}"/>
    <cellStyle name="Millares 2 2 10 2" xfId="222" xr:uid="{E1AA7447-9516-4DB3-B782-38A09556F127}"/>
    <cellStyle name="Millares 2 2 11" xfId="85" xr:uid="{2D855C77-B826-412A-BA95-AEC03698A25F}"/>
    <cellStyle name="Millares 2 2 11 2" xfId="216" xr:uid="{2557989D-20C0-44DB-922C-BFA0ED65065F}"/>
    <cellStyle name="Millares 2 2 12" xfId="75" xr:uid="{C1D7E695-772E-4AD7-9462-C1F1CC6300C9}"/>
    <cellStyle name="Millares 2 2 12 2" xfId="210" xr:uid="{53A10439-37F0-42F9-AFF1-DCD15D61AFAC}"/>
    <cellStyle name="Millares 2 2 13" xfId="65" xr:uid="{D9CF0478-83E7-4DED-B6A1-3CEC2C68D71F}"/>
    <cellStyle name="Millares 2 2 13 2" xfId="204" xr:uid="{7C4899C4-F446-4980-B338-3D4A19D21A99}"/>
    <cellStyle name="Millares 2 2 14" xfId="55" xr:uid="{F8F742E6-FE83-42BF-AC86-584716BCC164}"/>
    <cellStyle name="Millares 2 2 14 2" xfId="198" xr:uid="{6CA8FE41-F2E5-40DD-88B6-1AEBF99BE52F}"/>
    <cellStyle name="Millares 2 2 15" xfId="172" xr:uid="{851C08D6-87A9-495B-8D61-D25AD3D75A27}"/>
    <cellStyle name="Millares 2 2 15 2" xfId="265" xr:uid="{996FB6E1-4D43-4260-B5DA-4645B0733A79}"/>
    <cellStyle name="Millares 2 2 16" xfId="21" xr:uid="{1FF9F28E-51FA-4D04-94EE-9B77F3383FA3}"/>
    <cellStyle name="Millares 2 2 17" xfId="176" xr:uid="{6460D72B-FC1C-4C4B-A8B1-D6EB16F62A79}"/>
    <cellStyle name="Millares 2 2 2" xfId="27" xr:uid="{628885DE-B069-48B3-B006-28CEEF7E0A99}"/>
    <cellStyle name="Millares 2 2 2 2" xfId="47" xr:uid="{97D42831-9749-4953-8ABE-F4F97FA99B69}"/>
    <cellStyle name="Millares 2 2 2 2 2" xfId="193" xr:uid="{307EBAA6-83CD-4984-B2B9-84CFCA3A3281}"/>
    <cellStyle name="Millares 2 2 2 3" xfId="182" xr:uid="{AA99D8E6-789D-46CD-B0A6-EB73EE74D05E}"/>
    <cellStyle name="Millares 2 2 3" xfId="35" xr:uid="{FF9E17BE-A16F-4E76-B4BC-92984C5D5B19}"/>
    <cellStyle name="Millares 2 2 3 2" xfId="188" xr:uid="{BD97B989-55B3-4888-9F8A-B479CC2BF89D}"/>
    <cellStyle name="Millares 2 2 4" xfId="154" xr:uid="{D0ABC76E-2978-4874-A21A-31D5161A60AD}"/>
    <cellStyle name="Millares 2 2 4 2" xfId="257" xr:uid="{AF5912E4-3621-4856-BA70-B00F00E4695B}"/>
    <cellStyle name="Millares 2 2 5" xfId="144" xr:uid="{DDFE0A45-32AC-41FE-B4D3-E05BB1225F2F}"/>
    <cellStyle name="Millares 2 2 5 2" xfId="251" xr:uid="{68C2E1EA-C8C1-4A2E-A4CD-DEAEFCA42858}"/>
    <cellStyle name="Millares 2 2 6" xfId="135" xr:uid="{A196CB02-A8C2-4EA9-93DA-708E6A003997}"/>
    <cellStyle name="Millares 2 2 6 2" xfId="246" xr:uid="{447E6593-63CD-4F57-9180-B732E38886FE}"/>
    <cellStyle name="Millares 2 2 7" xfId="125" xr:uid="{A5AB16CC-8A93-4B39-9685-8F580859366B}"/>
    <cellStyle name="Millares 2 2 7 2" xfId="240" xr:uid="{96827D5F-2E70-48C5-8771-7142AF5E65EA}"/>
    <cellStyle name="Millares 2 2 8" xfId="115" xr:uid="{EAF826BD-879B-4E2D-9CA1-5068C4424616}"/>
    <cellStyle name="Millares 2 2 8 2" xfId="234" xr:uid="{306721D5-0899-491C-A8D8-5614773B6F74}"/>
    <cellStyle name="Millares 2 2 9" xfId="105" xr:uid="{047F167B-D8E8-48C0-8408-EE2C142CD624}"/>
    <cellStyle name="Millares 2 2 9 2" xfId="228" xr:uid="{358AF867-3B02-47DB-89DA-23BBDB72100A}"/>
    <cellStyle name="Millares 2 3" xfId="16" xr:uid="{00000000-0005-0000-0000-000004000000}"/>
    <cellStyle name="Millares 2 3 10" xfId="96" xr:uid="{09338536-F4B3-4F2E-9071-6458A92C27FD}"/>
    <cellStyle name="Millares 2 3 10 2" xfId="223" xr:uid="{849DA710-E414-432C-96B4-AD148167C447}"/>
    <cellStyle name="Millares 2 3 11" xfId="86" xr:uid="{4F42B62F-B9E2-46C1-B8F5-317CC2F65908}"/>
    <cellStyle name="Millares 2 3 11 2" xfId="217" xr:uid="{937BBF7E-9F19-43FE-BE22-3BE5DAC405FF}"/>
    <cellStyle name="Millares 2 3 12" xfId="76" xr:uid="{2016ED74-0C81-4A31-B0C7-E93776C75613}"/>
    <cellStyle name="Millares 2 3 12 2" xfId="211" xr:uid="{03D2854E-C7A1-4B1A-92A0-A0EE38237203}"/>
    <cellStyle name="Millares 2 3 13" xfId="66" xr:uid="{A6623CD4-FF22-423F-BF32-7B98FFF9E486}"/>
    <cellStyle name="Millares 2 3 13 2" xfId="205" xr:uid="{8568B85A-F1EC-4D5D-A54C-4B48B8FF7287}"/>
    <cellStyle name="Millares 2 3 14" xfId="56" xr:uid="{D2B26FBE-F964-4190-940F-3A50D2856F14}"/>
    <cellStyle name="Millares 2 3 14 2" xfId="199" xr:uid="{F5E48EDB-3766-474C-93BB-0D0C7A0D87A3}"/>
    <cellStyle name="Millares 2 3 15" xfId="174" xr:uid="{B10DA82C-3DF1-4BA5-B191-87BF0E483D48}"/>
    <cellStyle name="Millares 2 3 15 2" xfId="267" xr:uid="{434DA409-688D-438C-8BDA-9DE36BD61A37}"/>
    <cellStyle name="Millares 2 3 16" xfId="22" xr:uid="{13C80280-5E10-4384-A267-0D47FAB7B250}"/>
    <cellStyle name="Millares 2 3 17" xfId="177" xr:uid="{E7A3A109-EFB8-4556-8D94-3FD025C12BC6}"/>
    <cellStyle name="Millares 2 3 2" xfId="28" xr:uid="{ECF6B9D9-9BC6-4F9C-AE42-82ED3C7D3CF3}"/>
    <cellStyle name="Millares 2 3 2 2" xfId="48" xr:uid="{3B744CAA-477A-41D5-99F7-E76A244C4F6F}"/>
    <cellStyle name="Millares 2 3 2 2 2" xfId="194" xr:uid="{D850C7FC-D43D-4BEB-916E-9CB44BAC54F7}"/>
    <cellStyle name="Millares 2 3 2 3" xfId="183" xr:uid="{4BF694D3-D580-4614-A391-78953D28B590}"/>
    <cellStyle name="Millares 2 3 3" xfId="36" xr:uid="{596F51D3-295A-4274-AC4E-3FE17179F9C6}"/>
    <cellStyle name="Millares 2 3 3 2" xfId="189" xr:uid="{5AC09E83-0CA8-4177-AF8A-83D90885DFE6}"/>
    <cellStyle name="Millares 2 3 4" xfId="155" xr:uid="{11310143-74A8-4D60-90FA-EB791A0C8857}"/>
    <cellStyle name="Millares 2 3 4 2" xfId="258" xr:uid="{B8FECA0E-CC9D-43A1-B457-254EAA80D201}"/>
    <cellStyle name="Millares 2 3 5" xfId="145" xr:uid="{00DA5D97-5738-4722-953C-2CF542E5B0E1}"/>
    <cellStyle name="Millares 2 3 5 2" xfId="252" xr:uid="{0D28DDEB-C3BF-4E8E-A235-4E1CE0C684F3}"/>
    <cellStyle name="Millares 2 3 6" xfId="136" xr:uid="{22B7C92E-77E9-4AAF-B6EE-BD14EE0A8857}"/>
    <cellStyle name="Millares 2 3 6 2" xfId="247" xr:uid="{67C077A7-18F8-4F4D-90FA-9B6DE98FE4EF}"/>
    <cellStyle name="Millares 2 3 7" xfId="126" xr:uid="{BB7B45CC-36D6-42C1-9B70-A7D10E37B5E5}"/>
    <cellStyle name="Millares 2 3 7 2" xfId="241" xr:uid="{C7E4F9B7-4FC0-4EDA-A053-2CA1E4A33050}"/>
    <cellStyle name="Millares 2 3 8" xfId="116" xr:uid="{D81B035A-7525-4BB2-8776-AA183D5AFE4F}"/>
    <cellStyle name="Millares 2 3 8 2" xfId="235" xr:uid="{DD445076-1D24-416E-AE96-254B5676A2AC}"/>
    <cellStyle name="Millares 2 3 9" xfId="106" xr:uid="{594B1D93-E1CF-4866-9BE1-F723B133B4D8}"/>
    <cellStyle name="Millares 2 3 9 2" xfId="229" xr:uid="{EA2058BC-DC4D-4821-B8BC-8B488082A54E}"/>
    <cellStyle name="Millares 2 4" xfId="26" xr:uid="{DC6D0247-AF3E-49BD-AB33-65A11DCAD0A5}"/>
    <cellStyle name="Millares 2 4 10" xfId="73" xr:uid="{702F0FCF-F31C-4034-8621-FCB8221BE880}"/>
    <cellStyle name="Millares 2 4 10 2" xfId="208" xr:uid="{AA0AAAE6-F792-44B9-810D-0343DA8E1D82}"/>
    <cellStyle name="Millares 2 4 11" xfId="63" xr:uid="{A61C7C9D-272E-42EA-A899-BF2AC75C69B5}"/>
    <cellStyle name="Millares 2 4 11 2" xfId="202" xr:uid="{672C8F16-4C50-4519-A89A-AC1AF313D43C}"/>
    <cellStyle name="Millares 2 4 12" xfId="181" xr:uid="{4E10FDDD-BAEF-4869-BAC2-C52B9CAB4A41}"/>
    <cellStyle name="Millares 2 4 2" xfId="46" xr:uid="{ECDC4837-9EDB-4640-8B6B-3FCF13D5311E}"/>
    <cellStyle name="Millares 2 4 2 2" xfId="192" xr:uid="{5E3D0C2B-7FE8-42A1-B9A7-9BFC7442DED9}"/>
    <cellStyle name="Millares 2 4 3" xfId="152" xr:uid="{B40C1AD0-48A4-450A-8E0C-D716004A3F13}"/>
    <cellStyle name="Millares 2 4 3 2" xfId="255" xr:uid="{A4754606-24DC-4817-BC6F-F8549BBC0F5B}"/>
    <cellStyle name="Millares 2 4 4" xfId="133" xr:uid="{B72C29C9-AC07-4CEB-9674-25B84931208C}"/>
    <cellStyle name="Millares 2 4 4 2" xfId="244" xr:uid="{33EB7F5A-3F56-4484-8F82-6A96201E1E7D}"/>
    <cellStyle name="Millares 2 4 5" xfId="123" xr:uid="{0099BD51-7606-4F0B-807C-F82DF5692D31}"/>
    <cellStyle name="Millares 2 4 5 2" xfId="238" xr:uid="{3FB2151D-8E05-43A4-BC6B-894E1CE6FEA3}"/>
    <cellStyle name="Millares 2 4 6" xfId="113" xr:uid="{A791A696-1DC9-458A-B94B-7681209440BC}"/>
    <cellStyle name="Millares 2 4 6 2" xfId="232" xr:uid="{958CD2D4-3C41-4068-B097-3FA55345BE8B}"/>
    <cellStyle name="Millares 2 4 7" xfId="103" xr:uid="{9D5FFBF3-35EC-41A1-9C58-89298FB07767}"/>
    <cellStyle name="Millares 2 4 7 2" xfId="226" xr:uid="{1AE10AB2-456D-4B8A-A4BB-69A19B203F39}"/>
    <cellStyle name="Millares 2 4 8" xfId="93" xr:uid="{C452FA59-84AA-4A91-A315-130D659CEA3D}"/>
    <cellStyle name="Millares 2 4 8 2" xfId="220" xr:uid="{BEF608F7-6EE4-4B3E-8E9B-C28953307867}"/>
    <cellStyle name="Millares 2 4 9" xfId="83" xr:uid="{77E2D04A-19ED-45B5-AAA3-128BDF623041}"/>
    <cellStyle name="Millares 2 4 9 2" xfId="214" xr:uid="{F98872FF-7D27-4570-A1DC-CCEFFEB68007}"/>
    <cellStyle name="Millares 2 5" xfId="34" xr:uid="{FA998E48-08BD-4622-A571-831715827574}"/>
    <cellStyle name="Millares 2 5 2" xfId="162" xr:uid="{1D6D7B95-B633-42ED-90EB-7725DD6AECC8}"/>
    <cellStyle name="Millares 2 5 2 2" xfId="261" xr:uid="{3E984654-A44E-4B0B-AF78-B954D6B91C11}"/>
    <cellStyle name="Millares 2 5 3" xfId="187" xr:uid="{6E3B0CEB-9F8B-4651-8502-319F8DD8E6CE}"/>
    <cellStyle name="Millares 2 6" xfId="153" xr:uid="{01EDA6C9-8055-4BBC-80CD-67AFBF0F13C4}"/>
    <cellStyle name="Millares 2 6 2" xfId="256" xr:uid="{BA55EA43-E59A-4634-BB1D-234B2DBE59B7}"/>
    <cellStyle name="Millares 2 7" xfId="143" xr:uid="{BA51B325-4523-4871-947D-CB8E80B4E691}"/>
    <cellStyle name="Millares 2 7 2" xfId="250" xr:uid="{1C7B5276-D511-450E-AC15-CB6D24937FCE}"/>
    <cellStyle name="Millares 2 8" xfId="134" xr:uid="{C92DF706-EC7A-437A-9241-44070C64F118}"/>
    <cellStyle name="Millares 2 8 2" xfId="245" xr:uid="{EFFDAB02-CF95-4F47-9E14-1F66E0609B33}"/>
    <cellStyle name="Millares 2 9" xfId="124" xr:uid="{99E367E0-DA14-48D1-B322-BA3C67D56B9A}"/>
    <cellStyle name="Millares 2 9 2" xfId="239" xr:uid="{7E37916F-166E-46E9-BED0-34298628E386}"/>
    <cellStyle name="Millares 3" xfId="19" xr:uid="{00000000-0005-0000-0000-000005000000}"/>
    <cellStyle name="Millares 3 10" xfId="97" xr:uid="{F5C2FA4B-EFB3-4692-97A3-E49FB4FB9B0C}"/>
    <cellStyle name="Millares 3 10 2" xfId="224" xr:uid="{EDF08A98-9EF3-4A77-AFDF-4506C460E52F}"/>
    <cellStyle name="Millares 3 11" xfId="87" xr:uid="{40DC204A-E1B5-443F-954C-7DCBA1583E3F}"/>
    <cellStyle name="Millares 3 11 2" xfId="218" xr:uid="{0C8244E0-490A-4AC7-BEC2-095784931A8D}"/>
    <cellStyle name="Millares 3 12" xfId="77" xr:uid="{0F2FB566-C364-4CA8-B27D-80652A12061A}"/>
    <cellStyle name="Millares 3 12 2" xfId="212" xr:uid="{1FD05C3A-64D4-470A-BE66-5EB6E78976D4}"/>
    <cellStyle name="Millares 3 13" xfId="67" xr:uid="{B98C13B3-99A3-4E7C-A8C0-41F537BA57D6}"/>
    <cellStyle name="Millares 3 13 2" xfId="206" xr:uid="{110EC21E-683D-420C-A261-21CE29638932}"/>
    <cellStyle name="Millares 3 14" xfId="57" xr:uid="{BEFB32F1-2B9D-464F-B1A8-B93344F3CF76}"/>
    <cellStyle name="Millares 3 14 2" xfId="200" xr:uid="{13052DE6-1AA9-4DA1-9888-792CA3EC86DC}"/>
    <cellStyle name="Millares 3 15" xfId="173" xr:uid="{B5893FDD-729C-4BF7-BBE8-7C310C10DD97}"/>
    <cellStyle name="Millares 3 15 2" xfId="266" xr:uid="{DCE22EF5-D884-496A-8668-BDA9F5E9D1D8}"/>
    <cellStyle name="Millares 3 16" xfId="25" xr:uid="{BB62A3C4-470F-4E50-8655-0CE96A9D6C83}"/>
    <cellStyle name="Millares 3 17" xfId="180" xr:uid="{CE32B61A-7CC6-4E24-AB7E-9D0671178A70}"/>
    <cellStyle name="Millares 3 2" xfId="31" xr:uid="{BA1D886C-9EDB-477B-99AB-1777977350F0}"/>
    <cellStyle name="Millares 3 2 2" xfId="49" xr:uid="{2BBF9413-CFDE-4DC3-8C29-A88CAA6637D1}"/>
    <cellStyle name="Millares 3 2 2 2" xfId="195" xr:uid="{E87349E6-1FCA-4F88-BFD8-FF7F39591C22}"/>
    <cellStyle name="Millares 3 2 3" xfId="186" xr:uid="{42481F0E-D3FD-40E7-B50E-0FCB254B096B}"/>
    <cellStyle name="Millares 3 3" xfId="37" xr:uid="{010B1E0F-AA12-43D5-96F7-1A388A5AD138}"/>
    <cellStyle name="Millares 3 3 2" xfId="190" xr:uid="{D2168008-E16D-458F-A504-A1466102A01B}"/>
    <cellStyle name="Millares 3 4" xfId="156" xr:uid="{CE6432CC-475D-4AD1-8691-0E1A72151261}"/>
    <cellStyle name="Millares 3 4 2" xfId="259" xr:uid="{C8897F7A-B541-4ADC-B403-261A63DDBA57}"/>
    <cellStyle name="Millares 3 5" xfId="146" xr:uid="{B32BD6C7-0C12-4B09-BD60-697D06A533F8}"/>
    <cellStyle name="Millares 3 5 2" xfId="253" xr:uid="{44F533A9-ADBD-4612-AD5C-1BB955E88B64}"/>
    <cellStyle name="Millares 3 6" xfId="137" xr:uid="{529301AB-4141-4C2B-8A15-89C621473965}"/>
    <cellStyle name="Millares 3 6 2" xfId="248" xr:uid="{5EBDCE97-1A0C-450F-A175-B48C8938E93E}"/>
    <cellStyle name="Millares 3 7" xfId="127" xr:uid="{C44E4C72-E0A6-442A-BE73-1605CF3DA78C}"/>
    <cellStyle name="Millares 3 7 2" xfId="242" xr:uid="{31ACEE00-FEF9-40ED-930B-CD8B1C10B846}"/>
    <cellStyle name="Millares 3 8" xfId="117" xr:uid="{81A1A725-5193-4A4E-88C0-BE9638B8288F}"/>
    <cellStyle name="Millares 3 8 2" xfId="236" xr:uid="{BACD69AA-D30E-4E95-84BC-53A7562DB634}"/>
    <cellStyle name="Millares 3 9" xfId="107" xr:uid="{F66E8965-F83C-4551-A943-A3F64C713920}"/>
    <cellStyle name="Millares 3 9 2" xfId="230" xr:uid="{1057E4F9-70F4-4AC3-BF37-AABDCF2FC75F}"/>
    <cellStyle name="Millares 4" xfId="17" xr:uid="{00000000-0005-0000-0000-000006000000}"/>
    <cellStyle name="Millares 4 2" xfId="29" xr:uid="{3BBEFFB0-7AFF-4CAB-A640-68B66DDB6388}"/>
    <cellStyle name="Millares 4 2 2" xfId="184" xr:uid="{510FC11D-924B-4E3F-A49F-39C8F6346C8F}"/>
    <cellStyle name="Millares 4 3" xfId="163" xr:uid="{F049C415-67CC-4977-BD94-50DFFA00B8DC}"/>
    <cellStyle name="Millares 4 3 2" xfId="262" xr:uid="{9AE8BB29-DDCF-4C98-A5F5-6F077F933767}"/>
    <cellStyle name="Millares 4 4" xfId="23" xr:uid="{5746FB67-8F4A-4869-969B-A03359347333}"/>
    <cellStyle name="Millares 4 5" xfId="178" xr:uid="{7A325D8E-0F57-42F9-BE4F-8CEB335E5496}"/>
    <cellStyle name="Millares 5" xfId="30" xr:uid="{51B801AD-A789-4E98-8C37-68F0E59528A8}"/>
    <cellStyle name="Millares 5 2" xfId="185" xr:uid="{908F46BD-B829-482D-9C5A-D6FC0721CCAD}"/>
    <cellStyle name="Millares 6" xfId="24" xr:uid="{D12FC8E4-C19A-4E11-89DA-33C739B61FA5}"/>
    <cellStyle name="Millares 7" xfId="179" xr:uid="{CBD66981-F62C-4D8F-9DB4-96F1E80AB706}"/>
    <cellStyle name="Moneda 2" xfId="38" xr:uid="{6CC6E4EC-B082-4070-B579-363628E044D9}"/>
    <cellStyle name="Moneda 2 10" xfId="98" xr:uid="{7BEB2FAA-7E3C-4F80-B463-8798BC61D430}"/>
    <cellStyle name="Moneda 2 10 2" xfId="225" xr:uid="{9504FFBE-AAB4-4A9F-B785-218F7F5B9EE4}"/>
    <cellStyle name="Moneda 2 11" xfId="88" xr:uid="{364D30F9-E048-4496-BA83-C020D27DF968}"/>
    <cellStyle name="Moneda 2 11 2" xfId="219" xr:uid="{DDEC2F5F-A2F9-400B-82F4-2E346EC0CB06}"/>
    <cellStyle name="Moneda 2 12" xfId="78" xr:uid="{8213CABF-CDBE-4011-966B-804952FE4693}"/>
    <cellStyle name="Moneda 2 12 2" xfId="213" xr:uid="{13D9BBC4-48B2-490D-84EC-50433BD73E2A}"/>
    <cellStyle name="Moneda 2 13" xfId="68" xr:uid="{C08343A6-7FC6-402A-998D-B39A60750FFD}"/>
    <cellStyle name="Moneda 2 13 2" xfId="207" xr:uid="{FA3A8112-E189-41C8-A2EA-148269E251C9}"/>
    <cellStyle name="Moneda 2 14" xfId="58" xr:uid="{0FDFFCD4-9ADA-4164-8CBC-519985095544}"/>
    <cellStyle name="Moneda 2 14 2" xfId="201" xr:uid="{AAEB117D-9059-4F37-95BB-B3C2A89989F2}"/>
    <cellStyle name="Moneda 2 15" xfId="191" xr:uid="{4FEAD47C-E5DD-4ED4-A983-102AFC098126}"/>
    <cellStyle name="Moneda 2 2" xfId="50" xr:uid="{52870125-7676-4E62-8B17-FE091043584E}"/>
    <cellStyle name="Moneda 2 2 2" xfId="169" xr:uid="{9F960424-0C35-414E-A97E-5D991681BC31}"/>
    <cellStyle name="Moneda 2 2 2 2" xfId="264" xr:uid="{95D15D2C-619E-4893-9994-0A48ED6E9AC6}"/>
    <cellStyle name="Moneda 2 2 3" xfId="196" xr:uid="{2AACE4F0-D1F6-472E-8C7B-46BA3865FA94}"/>
    <cellStyle name="Moneda 2 3" xfId="164" xr:uid="{CDEBB7B3-B92D-4999-B832-79A495E7517B}"/>
    <cellStyle name="Moneda 2 3 2" xfId="263" xr:uid="{D491B16C-0F4F-45F2-AE82-516328E4D3C0}"/>
    <cellStyle name="Moneda 2 4" xfId="157" xr:uid="{29FBDB1C-285C-45B4-8BE4-3A680F5B530C}"/>
    <cellStyle name="Moneda 2 4 2" xfId="260" xr:uid="{D575F984-035B-476D-8064-725930D1FDC0}"/>
    <cellStyle name="Moneda 2 5" xfId="147" xr:uid="{AF216BA3-7587-4976-932E-AF134D6D06E0}"/>
    <cellStyle name="Moneda 2 5 2" xfId="254" xr:uid="{42FD2DAA-604C-4C35-A6C3-6BD44F15FA04}"/>
    <cellStyle name="Moneda 2 6" xfId="138" xr:uid="{A4CD6A2A-EB37-43B3-8BB3-00A1C34CD2F5}"/>
    <cellStyle name="Moneda 2 6 2" xfId="249" xr:uid="{EF706423-65AD-45D9-9205-E484429CBC53}"/>
    <cellStyle name="Moneda 2 7" xfId="128" xr:uid="{DE6F0E28-4A42-4A3F-8515-3C5E183F8AEE}"/>
    <cellStyle name="Moneda 2 7 2" xfId="243" xr:uid="{5EF6E6D3-66D1-49D4-B46D-331B0FFBBA70}"/>
    <cellStyle name="Moneda 2 8" xfId="118" xr:uid="{B0C1FC35-9E90-455C-B32D-49DDA26F8DE8}"/>
    <cellStyle name="Moneda 2 8 2" xfId="237" xr:uid="{B3EEBBE4-010D-4BDA-B15C-9B789A302B95}"/>
    <cellStyle name="Moneda 2 9" xfId="108" xr:uid="{55CD4326-712E-4EB5-AB51-49A77820B71D}"/>
    <cellStyle name="Moneda 2 9 2" xfId="231" xr:uid="{DBB5EA98-B486-4B3F-9CA8-B5CB7965EE1A}"/>
    <cellStyle name="Normal" xfId="0" builtinId="0"/>
    <cellStyle name="Normal 2" xfId="2" xr:uid="{00000000-0005-0000-0000-000008000000}"/>
    <cellStyle name="Normal 2 10" xfId="109" xr:uid="{2CE84427-E60F-424F-891C-21A7A0DF4B76}"/>
    <cellStyle name="Normal 2 11" xfId="99" xr:uid="{591D5EAF-FE8A-48CE-A783-7F4CCFC9C590}"/>
    <cellStyle name="Normal 2 12" xfId="89" xr:uid="{D203B246-8DE7-43B8-B1FA-3411CD885BA9}"/>
    <cellStyle name="Normal 2 13" xfId="79" xr:uid="{FF0F6410-D950-4674-B2E1-DCC88C7B3933}"/>
    <cellStyle name="Normal 2 14" xfId="69" xr:uid="{B941F831-D79A-49B9-8F4D-58D099AD30BA}"/>
    <cellStyle name="Normal 2 15" xfId="59" xr:uid="{4957EC68-2F95-4727-988C-85DF8843675F}"/>
    <cellStyle name="Normal 2 2" xfId="3" xr:uid="{00000000-0005-0000-0000-000009000000}"/>
    <cellStyle name="Normal 2 3" xfId="9" xr:uid="{00000000-0005-0000-0000-00000A000000}"/>
    <cellStyle name="Normal 2 3 2" xfId="51" xr:uid="{B3AB4AD7-D076-4732-A6A5-748FCF8FEB56}"/>
    <cellStyle name="Normal 2 4" xfId="165" xr:uid="{C87F417D-BC91-400C-8471-67B59B9D0BC9}"/>
    <cellStyle name="Normal 2 5" xfId="158" xr:uid="{33B3D241-4C9D-48DA-A670-1C9FA33A9EB9}"/>
    <cellStyle name="Normal 2 6" xfId="148" xr:uid="{3D54DDCE-9831-4D7D-BA01-2405BD2E1095}"/>
    <cellStyle name="Normal 2 7" xfId="139" xr:uid="{243E35B2-4614-4674-BF69-7E4CBF4481EE}"/>
    <cellStyle name="Normal 2 8" xfId="129" xr:uid="{097A0E24-2A41-4632-BAF5-601674703813}"/>
    <cellStyle name="Normal 2 9" xfId="119" xr:uid="{7D8A5E73-04EC-4544-9EF2-D98D33D7CBA0}"/>
    <cellStyle name="Normal 3" xfId="8" xr:uid="{00000000-0005-0000-0000-00000B000000}"/>
    <cellStyle name="Normal 3 10" xfId="100" xr:uid="{54AFEA2C-16BE-409E-B501-AE5222AD1418}"/>
    <cellStyle name="Normal 3 11" xfId="90" xr:uid="{B2534AF6-5DED-44C6-A04C-3A1F4EE3DEF3}"/>
    <cellStyle name="Normal 3 12" xfId="80" xr:uid="{A91CE02C-F0D4-4ED8-AA55-05D98502F655}"/>
    <cellStyle name="Normal 3 13" xfId="70" xr:uid="{A10475D3-CB23-4B01-B5D1-FABAB0DEF42F}"/>
    <cellStyle name="Normal 3 14" xfId="60" xr:uid="{257BA729-D5BA-4F66-A19C-5F4EAD32D298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3 3 2" xfId="166" xr:uid="{D18F868C-F3B3-4E27-8561-C94F9FA73453}"/>
    <cellStyle name="Normal 3 4" xfId="39" xr:uid="{0B35B0F5-8595-44D8-B4C0-46EA18DF6B49}"/>
    <cellStyle name="Normal 3 4 2" xfId="159" xr:uid="{CA3497E7-78D0-4E62-829C-060DBC3BD484}"/>
    <cellStyle name="Normal 3 5" xfId="149" xr:uid="{DD7FB5BA-A334-44D4-B59E-F701C152EDE8}"/>
    <cellStyle name="Normal 3 6" xfId="140" xr:uid="{4F73AD8D-8B58-47CB-9E8C-3898D46A1E6D}"/>
    <cellStyle name="Normal 3 7" xfId="130" xr:uid="{098AC5B0-8778-4FE7-B5B5-F08247606EA8}"/>
    <cellStyle name="Normal 3 8" xfId="120" xr:uid="{3EC300AA-65B6-4CEA-8D9E-254FEDFBBF11}"/>
    <cellStyle name="Normal 3 9" xfId="110" xr:uid="{6DFA9369-86FB-4DF0-89EB-E1693E67BFA3}"/>
    <cellStyle name="Normal 4" xfId="4" xr:uid="{00000000-0005-0000-0000-00000F000000}"/>
    <cellStyle name="Normal 4 2" xfId="41" xr:uid="{88A98DFB-E36A-4237-A79A-7D1A54A1127A}"/>
    <cellStyle name="Normal 4 3" xfId="40" xr:uid="{1934C5B0-DA40-4995-BE58-EFEEE182AE4B}"/>
    <cellStyle name="Normal 5" xfId="5" xr:uid="{00000000-0005-0000-0000-000010000000}"/>
    <cellStyle name="Normal 5 2" xfId="43" xr:uid="{B7B929A2-BAC7-49C8-9FB4-9519C7E9AE38}"/>
    <cellStyle name="Normal 5 3" xfId="42" xr:uid="{4E4DB6AD-5C37-487E-9753-C8762E8F7106}"/>
    <cellStyle name="Normal 56" xfId="6" xr:uid="{00000000-0005-0000-0000-000011000000}"/>
    <cellStyle name="Normal 6" xfId="44" xr:uid="{3EB73B89-C970-419E-BA7D-C995E4EAE5AD}"/>
    <cellStyle name="Normal 6 10" xfId="111" xr:uid="{DF8B0E41-1748-4211-9C49-52F4C8DAC857}"/>
    <cellStyle name="Normal 6 11" xfId="101" xr:uid="{83E83997-AC56-4008-BE86-A6E8A35DF838}"/>
    <cellStyle name="Normal 6 12" xfId="91" xr:uid="{F87B1954-3317-4A4F-B5D2-1BAC5B534797}"/>
    <cellStyle name="Normal 6 13" xfId="81" xr:uid="{5B7E3A4C-D80F-47EF-8233-106B3D495FA5}"/>
    <cellStyle name="Normal 6 14" xfId="71" xr:uid="{24D8939A-8EB1-4324-923E-2DC00C00AECC}"/>
    <cellStyle name="Normal 6 15" xfId="61" xr:uid="{2401AC61-EC1D-4CB4-83D3-7F517E497F2E}"/>
    <cellStyle name="Normal 6 2" xfId="45" xr:uid="{24F9F71E-0FEA-4F21-B551-D0B992A02F90}"/>
    <cellStyle name="Normal 6 2 10" xfId="102" xr:uid="{4BFAE443-86A6-4591-B8EA-71DDD2EA5AEA}"/>
    <cellStyle name="Normal 6 2 11" xfId="92" xr:uid="{4F722E22-D4D7-429F-9E1A-7A969588BF76}"/>
    <cellStyle name="Normal 6 2 12" xfId="82" xr:uid="{337853BB-0DAA-4582-9204-FD9239FD85F0}"/>
    <cellStyle name="Normal 6 2 13" xfId="72" xr:uid="{28C116A8-9182-4374-ACD6-3C5DBC8063FE}"/>
    <cellStyle name="Normal 6 2 14" xfId="62" xr:uid="{FC8E6F34-9D32-4F5E-89F9-6C0DADC3D8F0}"/>
    <cellStyle name="Normal 6 2 2" xfId="53" xr:uid="{39ED1345-3F24-48D8-B8BA-D3EFFB67ABC0}"/>
    <cellStyle name="Normal 6 2 2 2" xfId="171" xr:uid="{462589D0-3625-4CFC-BC23-D4FEFA3CB1A7}"/>
    <cellStyle name="Normal 6 2 3" xfId="168" xr:uid="{43C02CC7-2A92-4D2F-8528-7E24444A113D}"/>
    <cellStyle name="Normal 6 2 4" xfId="161" xr:uid="{92B4C0D5-A2BD-459C-ABA1-4C8FC2C7E9A5}"/>
    <cellStyle name="Normal 6 2 5" xfId="151" xr:uid="{BCBBAE89-76AE-418F-B376-561D4C0E11F6}"/>
    <cellStyle name="Normal 6 2 6" xfId="142" xr:uid="{17B2CD40-F0AE-4066-801D-EE5B0A720DA7}"/>
    <cellStyle name="Normal 6 2 7" xfId="132" xr:uid="{FB218121-1CB6-406A-9AB6-5F185C97AE88}"/>
    <cellStyle name="Normal 6 2 8" xfId="122" xr:uid="{94CA9E69-097F-4AC9-960F-7F3C1E5D46FF}"/>
    <cellStyle name="Normal 6 2 9" xfId="112" xr:uid="{C71003DD-8C2A-4405-AB14-CA9DCCB1560D}"/>
    <cellStyle name="Normal 6 3" xfId="52" xr:uid="{D670D182-D3DA-4644-BF9A-01EB1E60B1BC}"/>
    <cellStyle name="Normal 6 3 2" xfId="170" xr:uid="{0E632538-2BE7-42C0-8A33-D9D95A2DA619}"/>
    <cellStyle name="Normal 6 4" xfId="167" xr:uid="{168CBE75-8507-437D-A471-E584F2125FAC}"/>
    <cellStyle name="Normal 6 5" xfId="160" xr:uid="{1B2F3AEB-6C8C-4751-A9FE-F3E95F1E8CDF}"/>
    <cellStyle name="Normal 6 6" xfId="150" xr:uid="{5416A057-F9DE-4E2C-B5C0-FF4C4B5B8390}"/>
    <cellStyle name="Normal 6 7" xfId="141" xr:uid="{206B6772-3AC5-41C8-8A86-34133852B532}"/>
    <cellStyle name="Normal 6 8" xfId="131" xr:uid="{E2FB99E8-0CAD-48A2-8EA3-6F5BE2385C06}"/>
    <cellStyle name="Normal 6 9" xfId="121" xr:uid="{156A7394-39A4-4B20-B8F7-FD9654C8158E}"/>
    <cellStyle name="Normal 7" xfId="32" xr:uid="{27DAFC6A-7D7A-4577-960C-D1C407B33B65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488830</xdr:colOff>
      <xdr:row>0</xdr:row>
      <xdr:rowOff>86264</xdr:rowOff>
    </xdr:from>
    <xdr:to>
      <xdr:col>1</xdr:col>
      <xdr:colOff>458235</xdr:colOff>
      <xdr:row>2</xdr:row>
      <xdr:rowOff>157403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FA07801-6624-E0C0-9E1C-6FE5A2F54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830" y="86264"/>
          <a:ext cx="551688" cy="5455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112395</xdr:colOff>
      <xdr:row>0</xdr:row>
      <xdr:rowOff>80010</xdr:rowOff>
    </xdr:from>
    <xdr:to>
      <xdr:col>0</xdr:col>
      <xdr:colOff>645033</xdr:colOff>
      <xdr:row>2</xdr:row>
      <xdr:rowOff>153162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C4BF16-0823-4DBB-B1C3-C976054BC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" y="80010"/>
          <a:ext cx="532638" cy="549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1</xdr:col>
      <xdr:colOff>18288</xdr:colOff>
      <xdr:row>2</xdr:row>
      <xdr:rowOff>149352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7894A9-2950-4E04-97C5-03E05E3BC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551688" cy="5455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83820</xdr:rowOff>
    </xdr:from>
    <xdr:to>
      <xdr:col>1</xdr:col>
      <xdr:colOff>33528</xdr:colOff>
      <xdr:row>2</xdr:row>
      <xdr:rowOff>156972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E72E7B-04C9-4633-8407-76F9B9F60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" y="83820"/>
          <a:ext cx="551688" cy="5455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144780</xdr:rowOff>
    </xdr:from>
    <xdr:to>
      <xdr:col>1</xdr:col>
      <xdr:colOff>452628</xdr:colOff>
      <xdr:row>3</xdr:row>
      <xdr:rowOff>4572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1AED8E-938E-4BB8-B490-F4F7877AB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144780"/>
          <a:ext cx="551688" cy="5455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99060</xdr:rowOff>
    </xdr:from>
    <xdr:to>
      <xdr:col>1</xdr:col>
      <xdr:colOff>391668</xdr:colOff>
      <xdr:row>2</xdr:row>
      <xdr:rowOff>172212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3FA308-8BDE-4E28-A504-393D211A2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99060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0"/>
  <sheetViews>
    <sheetView zoomScaleNormal="100" zoomScaleSheetLayoutView="100" workbookViewId="0">
      <pane ySplit="5" topLeftCell="A6" activePane="bottomLeft" state="frozen"/>
      <selection activeCell="A14" sqref="A14:B14"/>
      <selection pane="bottomLeft" sqref="A1:E41"/>
    </sheetView>
  </sheetViews>
  <sheetFormatPr baseColWidth="10" defaultColWidth="12.85546875" defaultRowHeight="11.25" x14ac:dyDescent="0.2"/>
  <cols>
    <col min="1" max="1" width="14.7109375" style="3" customWidth="1"/>
    <col min="2" max="2" width="73.85546875" style="3" bestFit="1" customWidth="1"/>
    <col min="3" max="3" width="8" style="3" customWidth="1"/>
    <col min="4" max="16384" width="12.85546875" style="3"/>
  </cols>
  <sheetData>
    <row r="1" spans="1:5" ht="18.95" customHeight="1" x14ac:dyDescent="0.2">
      <c r="A1" s="161" t="s">
        <v>586</v>
      </c>
      <c r="B1" s="161"/>
      <c r="C1" s="16"/>
      <c r="D1" s="13" t="s">
        <v>528</v>
      </c>
      <c r="E1" s="14">
        <v>2023</v>
      </c>
    </row>
    <row r="2" spans="1:5" ht="18.95" customHeight="1" x14ac:dyDescent="0.2">
      <c r="A2" s="162" t="s">
        <v>527</v>
      </c>
      <c r="B2" s="162"/>
      <c r="C2" s="29"/>
      <c r="D2" s="13" t="s">
        <v>529</v>
      </c>
      <c r="E2" s="16" t="s">
        <v>534</v>
      </c>
    </row>
    <row r="3" spans="1:5" ht="18.95" customHeight="1" x14ac:dyDescent="0.2">
      <c r="A3" s="161" t="s">
        <v>587</v>
      </c>
      <c r="B3" s="161"/>
      <c r="C3" s="16"/>
      <c r="D3" s="13" t="s">
        <v>530</v>
      </c>
      <c r="E3" s="14">
        <v>3</v>
      </c>
    </row>
    <row r="4" spans="1:5" ht="18.95" customHeight="1" x14ac:dyDescent="0.2">
      <c r="A4" s="161" t="s">
        <v>548</v>
      </c>
      <c r="B4" s="161"/>
      <c r="C4" s="161"/>
      <c r="D4" s="161"/>
      <c r="E4" s="161"/>
    </row>
    <row r="5" spans="1:5" ht="15" customHeight="1" x14ac:dyDescent="0.2">
      <c r="A5" s="102" t="s">
        <v>31</v>
      </c>
      <c r="B5" s="101" t="s">
        <v>32</v>
      </c>
    </row>
    <row r="6" spans="1:5" x14ac:dyDescent="0.2">
      <c r="A6" s="4"/>
      <c r="B6" s="5"/>
    </row>
    <row r="7" spans="1:5" x14ac:dyDescent="0.2">
      <c r="A7" s="6"/>
      <c r="B7" s="7" t="s">
        <v>35</v>
      </c>
    </row>
    <row r="8" spans="1:5" x14ac:dyDescent="0.2">
      <c r="A8" s="6"/>
      <c r="B8" s="7"/>
    </row>
    <row r="9" spans="1:5" x14ac:dyDescent="0.2">
      <c r="A9" s="6"/>
      <c r="B9" s="8" t="s">
        <v>0</v>
      </c>
    </row>
    <row r="10" spans="1:5" x14ac:dyDescent="0.2">
      <c r="A10" s="35" t="s">
        <v>1</v>
      </c>
      <c r="B10" s="36" t="s">
        <v>2</v>
      </c>
    </row>
    <row r="11" spans="1:5" x14ac:dyDescent="0.2">
      <c r="A11" s="35" t="s">
        <v>3</v>
      </c>
      <c r="B11" s="36" t="s">
        <v>4</v>
      </c>
    </row>
    <row r="12" spans="1:5" x14ac:dyDescent="0.2">
      <c r="A12" s="35" t="s">
        <v>5</v>
      </c>
      <c r="B12" s="36" t="s">
        <v>6</v>
      </c>
    </row>
    <row r="13" spans="1:5" x14ac:dyDescent="0.2">
      <c r="A13" s="35" t="s">
        <v>78</v>
      </c>
      <c r="B13" s="36" t="s">
        <v>517</v>
      </c>
    </row>
    <row r="14" spans="1:5" x14ac:dyDescent="0.2">
      <c r="A14" s="35" t="s">
        <v>7</v>
      </c>
      <c r="B14" s="36" t="s">
        <v>518</v>
      </c>
    </row>
    <row r="15" spans="1:5" x14ac:dyDescent="0.2">
      <c r="A15" s="35" t="s">
        <v>8</v>
      </c>
      <c r="B15" s="36" t="s">
        <v>77</v>
      </c>
    </row>
    <row r="16" spans="1:5" x14ac:dyDescent="0.2">
      <c r="A16" s="35" t="s">
        <v>9</v>
      </c>
      <c r="B16" s="36" t="s">
        <v>10</v>
      </c>
    </row>
    <row r="17" spans="1:2" x14ac:dyDescent="0.2">
      <c r="A17" s="35" t="s">
        <v>11</v>
      </c>
      <c r="B17" s="36" t="s">
        <v>12</v>
      </c>
    </row>
    <row r="18" spans="1:2" x14ac:dyDescent="0.2">
      <c r="A18" s="35" t="s">
        <v>13</v>
      </c>
      <c r="B18" s="36" t="s">
        <v>14</v>
      </c>
    </row>
    <row r="19" spans="1:2" x14ac:dyDescent="0.2">
      <c r="A19" s="35" t="s">
        <v>15</v>
      </c>
      <c r="B19" s="36" t="s">
        <v>16</v>
      </c>
    </row>
    <row r="20" spans="1:2" x14ac:dyDescent="0.2">
      <c r="A20" s="35" t="s">
        <v>17</v>
      </c>
      <c r="B20" s="36" t="s">
        <v>519</v>
      </c>
    </row>
    <row r="21" spans="1:2" x14ac:dyDescent="0.2">
      <c r="A21" s="35" t="s">
        <v>18</v>
      </c>
      <c r="B21" s="36" t="s">
        <v>19</v>
      </c>
    </row>
    <row r="22" spans="1:2" x14ac:dyDescent="0.2">
      <c r="A22" s="35" t="s">
        <v>20</v>
      </c>
      <c r="B22" s="36" t="s">
        <v>125</v>
      </c>
    </row>
    <row r="23" spans="1:2" x14ac:dyDescent="0.2">
      <c r="A23" s="35" t="s">
        <v>21</v>
      </c>
      <c r="B23" s="36" t="s">
        <v>22</v>
      </c>
    </row>
    <row r="24" spans="1:2" x14ac:dyDescent="0.2">
      <c r="A24" s="77" t="s">
        <v>503</v>
      </c>
      <c r="B24" s="78" t="s">
        <v>246</v>
      </c>
    </row>
    <row r="25" spans="1:2" x14ac:dyDescent="0.2">
      <c r="A25" s="77" t="s">
        <v>504</v>
      </c>
      <c r="B25" s="78" t="s">
        <v>505</v>
      </c>
    </row>
    <row r="26" spans="1:2" x14ac:dyDescent="0.2">
      <c r="A26" s="77" t="s">
        <v>506</v>
      </c>
      <c r="B26" s="78" t="s">
        <v>283</v>
      </c>
    </row>
    <row r="27" spans="1:2" x14ac:dyDescent="0.2">
      <c r="A27" s="77" t="s">
        <v>507</v>
      </c>
      <c r="B27" s="78" t="s">
        <v>300</v>
      </c>
    </row>
    <row r="28" spans="1:2" x14ac:dyDescent="0.2">
      <c r="A28" s="35" t="s">
        <v>23</v>
      </c>
      <c r="B28" s="36" t="s">
        <v>24</v>
      </c>
    </row>
    <row r="29" spans="1:2" x14ac:dyDescent="0.2">
      <c r="A29" s="35" t="s">
        <v>25</v>
      </c>
      <c r="B29" s="36" t="s">
        <v>26</v>
      </c>
    </row>
    <row r="30" spans="1:2" x14ac:dyDescent="0.2">
      <c r="A30" s="35" t="s">
        <v>27</v>
      </c>
      <c r="B30" s="36" t="s">
        <v>28</v>
      </c>
    </row>
    <row r="31" spans="1:2" x14ac:dyDescent="0.2">
      <c r="A31" s="35" t="s">
        <v>29</v>
      </c>
      <c r="B31" s="36" t="s">
        <v>30</v>
      </c>
    </row>
    <row r="32" spans="1:2" x14ac:dyDescent="0.2">
      <c r="A32" s="35" t="s">
        <v>64</v>
      </c>
      <c r="B32" s="36" t="s">
        <v>65</v>
      </c>
    </row>
    <row r="33" spans="1:2" x14ac:dyDescent="0.2">
      <c r="A33" s="6"/>
      <c r="B33" s="9"/>
    </row>
    <row r="34" spans="1:2" x14ac:dyDescent="0.2">
      <c r="A34" s="6"/>
      <c r="B34" s="8"/>
    </row>
    <row r="35" spans="1:2" x14ac:dyDescent="0.2">
      <c r="A35" s="35" t="s">
        <v>36</v>
      </c>
      <c r="B35" s="36" t="s">
        <v>33</v>
      </c>
    </row>
    <row r="36" spans="1:2" x14ac:dyDescent="0.2">
      <c r="A36" s="35" t="s">
        <v>37</v>
      </c>
      <c r="B36" s="36" t="s">
        <v>34</v>
      </c>
    </row>
    <row r="37" spans="1:2" x14ac:dyDescent="0.2">
      <c r="A37" s="6"/>
      <c r="B37" s="9"/>
    </row>
    <row r="38" spans="1:2" ht="12" thickBot="1" x14ac:dyDescent="0.25">
      <c r="A38" s="10"/>
      <c r="B38" s="11"/>
    </row>
    <row r="41" spans="1:2" x14ac:dyDescent="0.2">
      <c r="B41" s="3" t="s">
        <v>549</v>
      </c>
    </row>
    <row r="46" spans="1:2" ht="15" x14ac:dyDescent="0.25">
      <c r="A46" s="159"/>
      <c r="B46"/>
    </row>
    <row r="47" spans="1:2" ht="15" x14ac:dyDescent="0.25">
      <c r="A47" s="159"/>
      <c r="B47"/>
    </row>
    <row r="49" spans="3:4" ht="15" x14ac:dyDescent="0.25">
      <c r="C49" s="158"/>
      <c r="D49"/>
    </row>
    <row r="50" spans="3:4" ht="15" x14ac:dyDescent="0.25">
      <c r="C50" s="158"/>
      <c r="D50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1"/>
  <sheetViews>
    <sheetView showGridLines="0" zoomScaleNormal="100" workbookViewId="0">
      <selection sqref="A1:E22"/>
    </sheetView>
  </sheetViews>
  <sheetFormatPr baseColWidth="10" defaultColWidth="11.42578125" defaultRowHeight="11.25" x14ac:dyDescent="0.2"/>
  <cols>
    <col min="1" max="1" width="3.28515625" style="31" customWidth="1"/>
    <col min="2" max="2" width="63.140625" style="31" customWidth="1"/>
    <col min="3" max="3" width="17.7109375" style="31" customWidth="1"/>
    <col min="4" max="16384" width="11.42578125" style="31"/>
  </cols>
  <sheetData>
    <row r="1" spans="1:3" s="30" customFormat="1" ht="18" customHeight="1" x14ac:dyDescent="0.25">
      <c r="A1" s="167" t="s">
        <v>586</v>
      </c>
      <c r="B1" s="168"/>
      <c r="C1" s="169"/>
    </row>
    <row r="2" spans="1:3" s="30" customFormat="1" ht="18" customHeight="1" x14ac:dyDescent="0.25">
      <c r="A2" s="170" t="s">
        <v>539</v>
      </c>
      <c r="B2" s="171"/>
      <c r="C2" s="172"/>
    </row>
    <row r="3" spans="1:3" s="30" customFormat="1" ht="18" customHeight="1" x14ac:dyDescent="0.25">
      <c r="A3" s="170" t="s">
        <v>587</v>
      </c>
      <c r="B3" s="171"/>
      <c r="C3" s="172"/>
    </row>
    <row r="4" spans="1:3" s="32" customFormat="1" ht="18" customHeight="1" x14ac:dyDescent="0.2">
      <c r="A4" s="173" t="s">
        <v>540</v>
      </c>
      <c r="B4" s="174"/>
      <c r="C4" s="175"/>
    </row>
    <row r="5" spans="1:3" x14ac:dyDescent="0.2">
      <c r="A5" s="43" t="s">
        <v>455</v>
      </c>
      <c r="B5" s="43"/>
      <c r="C5" s="104">
        <v>213722466.56</v>
      </c>
    </row>
    <row r="6" spans="1:3" x14ac:dyDescent="0.2">
      <c r="A6" s="44"/>
      <c r="B6" s="45"/>
      <c r="C6" s="46"/>
    </row>
    <row r="7" spans="1:3" x14ac:dyDescent="0.2">
      <c r="A7" s="53" t="s">
        <v>456</v>
      </c>
      <c r="B7" s="53"/>
      <c r="C7" s="105">
        <f>SUM(C8:C13)</f>
        <v>0</v>
      </c>
    </row>
    <row r="8" spans="1:3" x14ac:dyDescent="0.2">
      <c r="A8" s="60" t="s">
        <v>457</v>
      </c>
      <c r="B8" s="59" t="s">
        <v>284</v>
      </c>
      <c r="C8" s="106">
        <v>0</v>
      </c>
    </row>
    <row r="9" spans="1:3" x14ac:dyDescent="0.2">
      <c r="A9" s="47" t="s">
        <v>458</v>
      </c>
      <c r="B9" s="48" t="s">
        <v>467</v>
      </c>
      <c r="C9" s="106">
        <v>0</v>
      </c>
    </row>
    <row r="10" spans="1:3" x14ac:dyDescent="0.2">
      <c r="A10" s="47" t="s">
        <v>459</v>
      </c>
      <c r="B10" s="48" t="s">
        <v>292</v>
      </c>
      <c r="C10" s="106">
        <v>0</v>
      </c>
    </row>
    <row r="11" spans="1:3" x14ac:dyDescent="0.2">
      <c r="A11" s="47" t="s">
        <v>460</v>
      </c>
      <c r="B11" s="48" t="s">
        <v>293</v>
      </c>
      <c r="C11" s="106">
        <v>0</v>
      </c>
    </row>
    <row r="12" spans="1:3" x14ac:dyDescent="0.2">
      <c r="A12" s="47" t="s">
        <v>461</v>
      </c>
      <c r="B12" s="48" t="s">
        <v>294</v>
      </c>
      <c r="C12" s="106">
        <v>0</v>
      </c>
    </row>
    <row r="13" spans="1:3" x14ac:dyDescent="0.2">
      <c r="A13" s="49" t="s">
        <v>462</v>
      </c>
      <c r="B13" s="50" t="s">
        <v>463</v>
      </c>
      <c r="C13" s="106">
        <v>0</v>
      </c>
    </row>
    <row r="14" spans="1:3" x14ac:dyDescent="0.2">
      <c r="A14" s="44"/>
      <c r="B14" s="51"/>
      <c r="C14" s="52"/>
    </row>
    <row r="15" spans="1:3" x14ac:dyDescent="0.2">
      <c r="A15" s="53" t="s">
        <v>70</v>
      </c>
      <c r="B15" s="45"/>
      <c r="C15" s="105">
        <f>SUM(C16:C18)</f>
        <v>0</v>
      </c>
    </row>
    <row r="16" spans="1:3" x14ac:dyDescent="0.2">
      <c r="A16" s="54">
        <v>3.1</v>
      </c>
      <c r="B16" s="48" t="s">
        <v>466</v>
      </c>
      <c r="C16" s="106">
        <v>0</v>
      </c>
    </row>
    <row r="17" spans="1:3" x14ac:dyDescent="0.2">
      <c r="A17" s="55">
        <v>3.2</v>
      </c>
      <c r="B17" s="48" t="s">
        <v>464</v>
      </c>
      <c r="C17" s="106">
        <v>0</v>
      </c>
    </row>
    <row r="18" spans="1:3" x14ac:dyDescent="0.2">
      <c r="A18" s="55">
        <v>3.3</v>
      </c>
      <c r="B18" s="50" t="s">
        <v>465</v>
      </c>
      <c r="C18" s="107">
        <v>0</v>
      </c>
    </row>
    <row r="19" spans="1:3" x14ac:dyDescent="0.2">
      <c r="A19" s="44"/>
      <c r="B19" s="56"/>
      <c r="C19" s="57"/>
    </row>
    <row r="20" spans="1:3" x14ac:dyDescent="0.2">
      <c r="A20" s="58" t="s">
        <v>584</v>
      </c>
      <c r="B20" s="58"/>
      <c r="C20" s="104">
        <f>C5+C7-C15</f>
        <v>213722466.56</v>
      </c>
    </row>
    <row r="22" spans="1:3" x14ac:dyDescent="0.2">
      <c r="B22" s="31" t="s">
        <v>549</v>
      </c>
    </row>
    <row r="30" spans="1:3" x14ac:dyDescent="0.2">
      <c r="A30" s="118"/>
      <c r="C30" s="119"/>
    </row>
    <row r="31" spans="1:3" x14ac:dyDescent="0.2">
      <c r="A31" s="118"/>
      <c r="C31" s="119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7"/>
  <sheetViews>
    <sheetView showGridLines="0" zoomScaleNormal="100" workbookViewId="0">
      <selection sqref="A1:E39"/>
    </sheetView>
  </sheetViews>
  <sheetFormatPr baseColWidth="10" defaultColWidth="11.42578125" defaultRowHeight="11.25" x14ac:dyDescent="0.2"/>
  <cols>
    <col min="1" max="1" width="3.7109375" style="31" customWidth="1"/>
    <col min="2" max="2" width="62.140625" style="31" customWidth="1"/>
    <col min="3" max="3" width="17.7109375" style="31" customWidth="1"/>
    <col min="4" max="4" width="12.28515625" style="31" customWidth="1"/>
    <col min="5" max="5" width="13.7109375" style="31" bestFit="1" customWidth="1"/>
    <col min="6" max="16384" width="11.42578125" style="31"/>
  </cols>
  <sheetData>
    <row r="1" spans="1:3" s="33" customFormat="1" ht="18.95" customHeight="1" x14ac:dyDescent="0.25">
      <c r="A1" s="176" t="s">
        <v>586</v>
      </c>
      <c r="B1" s="177"/>
      <c r="C1" s="178"/>
    </row>
    <row r="2" spans="1:3" s="33" customFormat="1" ht="18.95" customHeight="1" x14ac:dyDescent="0.25">
      <c r="A2" s="179" t="s">
        <v>541</v>
      </c>
      <c r="B2" s="180"/>
      <c r="C2" s="181"/>
    </row>
    <row r="3" spans="1:3" s="33" customFormat="1" ht="18.95" customHeight="1" x14ac:dyDescent="0.25">
      <c r="A3" s="179" t="s">
        <v>587</v>
      </c>
      <c r="B3" s="180"/>
      <c r="C3" s="181"/>
    </row>
    <row r="4" spans="1:3" x14ac:dyDescent="0.2">
      <c r="A4" s="173" t="s">
        <v>540</v>
      </c>
      <c r="B4" s="174"/>
      <c r="C4" s="175"/>
    </row>
    <row r="5" spans="1:3" x14ac:dyDescent="0.2">
      <c r="A5" s="68" t="s">
        <v>468</v>
      </c>
      <c r="B5" s="43"/>
      <c r="C5" s="108">
        <v>167124788.69999999</v>
      </c>
    </row>
    <row r="6" spans="1:3" x14ac:dyDescent="0.2">
      <c r="A6" s="62"/>
      <c r="B6" s="45"/>
      <c r="C6" s="63"/>
    </row>
    <row r="7" spans="1:3" x14ac:dyDescent="0.2">
      <c r="A7" s="53" t="s">
        <v>469</v>
      </c>
      <c r="B7" s="64"/>
      <c r="C7" s="105">
        <f>SUM(C8:C28)</f>
        <v>48737005.629999995</v>
      </c>
    </row>
    <row r="8" spans="1:3" x14ac:dyDescent="0.2">
      <c r="A8" s="97">
        <v>2.1</v>
      </c>
      <c r="B8" s="69" t="s">
        <v>312</v>
      </c>
      <c r="C8" s="109">
        <v>0</v>
      </c>
    </row>
    <row r="9" spans="1:3" x14ac:dyDescent="0.2">
      <c r="A9" s="97">
        <v>2.2000000000000002</v>
      </c>
      <c r="B9" s="69" t="s">
        <v>309</v>
      </c>
      <c r="C9" s="109">
        <v>15495234</v>
      </c>
    </row>
    <row r="10" spans="1:3" x14ac:dyDescent="0.2">
      <c r="A10" s="74">
        <v>2.2999999999999998</v>
      </c>
      <c r="B10" s="61" t="s">
        <v>179</v>
      </c>
      <c r="C10" s="109">
        <v>1494643.9</v>
      </c>
    </row>
    <row r="11" spans="1:3" x14ac:dyDescent="0.2">
      <c r="A11" s="74">
        <v>2.4</v>
      </c>
      <c r="B11" s="61" t="s">
        <v>180</v>
      </c>
      <c r="C11" s="109">
        <v>0</v>
      </c>
    </row>
    <row r="12" spans="1:3" x14ac:dyDescent="0.2">
      <c r="A12" s="74">
        <v>2.5</v>
      </c>
      <c r="B12" s="61" t="s">
        <v>181</v>
      </c>
      <c r="C12" s="109">
        <v>0</v>
      </c>
    </row>
    <row r="13" spans="1:3" x14ac:dyDescent="0.2">
      <c r="A13" s="74">
        <v>2.6</v>
      </c>
      <c r="B13" s="61" t="s">
        <v>182</v>
      </c>
      <c r="C13" s="109">
        <v>1393465.52</v>
      </c>
    </row>
    <row r="14" spans="1:3" x14ac:dyDescent="0.2">
      <c r="A14" s="74">
        <v>2.7</v>
      </c>
      <c r="B14" s="61" t="s">
        <v>183</v>
      </c>
      <c r="C14" s="109">
        <v>0</v>
      </c>
    </row>
    <row r="15" spans="1:3" x14ac:dyDescent="0.2">
      <c r="A15" s="74">
        <v>2.8</v>
      </c>
      <c r="B15" s="61" t="s">
        <v>184</v>
      </c>
      <c r="C15" s="109">
        <v>7636800.3499999996</v>
      </c>
    </row>
    <row r="16" spans="1:3" x14ac:dyDescent="0.2">
      <c r="A16" s="74">
        <v>2.9</v>
      </c>
      <c r="B16" s="61" t="s">
        <v>186</v>
      </c>
      <c r="C16" s="109">
        <v>0</v>
      </c>
    </row>
    <row r="17" spans="1:6" x14ac:dyDescent="0.2">
      <c r="A17" s="74" t="s">
        <v>470</v>
      </c>
      <c r="B17" s="61" t="s">
        <v>471</v>
      </c>
      <c r="C17" s="109">
        <v>0</v>
      </c>
    </row>
    <row r="18" spans="1:6" x14ac:dyDescent="0.2">
      <c r="A18" s="74" t="s">
        <v>496</v>
      </c>
      <c r="B18" s="61" t="s">
        <v>188</v>
      </c>
      <c r="C18" s="109">
        <v>91750.73</v>
      </c>
    </row>
    <row r="19" spans="1:6" x14ac:dyDescent="0.2">
      <c r="A19" s="74" t="s">
        <v>497</v>
      </c>
      <c r="B19" s="61" t="s">
        <v>472</v>
      </c>
      <c r="C19" s="109">
        <v>6228358.6299999999</v>
      </c>
    </row>
    <row r="20" spans="1:6" x14ac:dyDescent="0.2">
      <c r="A20" s="74" t="s">
        <v>498</v>
      </c>
      <c r="B20" s="61" t="s">
        <v>473</v>
      </c>
      <c r="C20" s="109">
        <f>10753841.5+3755979</f>
        <v>14509820.5</v>
      </c>
    </row>
    <row r="21" spans="1:6" x14ac:dyDescent="0.2">
      <c r="A21" s="74" t="s">
        <v>499</v>
      </c>
      <c r="B21" s="61" t="s">
        <v>474</v>
      </c>
      <c r="C21" s="109">
        <v>0</v>
      </c>
    </row>
    <row r="22" spans="1:6" x14ac:dyDescent="0.2">
      <c r="A22" s="74" t="s">
        <v>475</v>
      </c>
      <c r="B22" s="61" t="s">
        <v>476</v>
      </c>
      <c r="C22" s="109">
        <v>0</v>
      </c>
    </row>
    <row r="23" spans="1:6" x14ac:dyDescent="0.2">
      <c r="A23" s="74" t="s">
        <v>477</v>
      </c>
      <c r="B23" s="61" t="s">
        <v>478</v>
      </c>
      <c r="C23" s="109">
        <v>0</v>
      </c>
    </row>
    <row r="24" spans="1:6" x14ac:dyDescent="0.2">
      <c r="A24" s="74" t="s">
        <v>479</v>
      </c>
      <c r="B24" s="61" t="s">
        <v>480</v>
      </c>
      <c r="C24" s="109">
        <v>0</v>
      </c>
    </row>
    <row r="25" spans="1:6" x14ac:dyDescent="0.2">
      <c r="A25" s="74" t="s">
        <v>481</v>
      </c>
      <c r="B25" s="61" t="s">
        <v>482</v>
      </c>
      <c r="C25" s="109">
        <v>0</v>
      </c>
    </row>
    <row r="26" spans="1:6" x14ac:dyDescent="0.2">
      <c r="A26" s="74" t="s">
        <v>483</v>
      </c>
      <c r="B26" s="61" t="s">
        <v>484</v>
      </c>
      <c r="C26" s="109">
        <v>0</v>
      </c>
    </row>
    <row r="27" spans="1:6" x14ac:dyDescent="0.2">
      <c r="A27" s="74" t="s">
        <v>485</v>
      </c>
      <c r="B27" s="61" t="s">
        <v>486</v>
      </c>
      <c r="C27" s="109">
        <v>0</v>
      </c>
    </row>
    <row r="28" spans="1:6" x14ac:dyDescent="0.2">
      <c r="A28" s="74" t="s">
        <v>487</v>
      </c>
      <c r="B28" s="69" t="s">
        <v>488</v>
      </c>
      <c r="C28" s="109">
        <v>1886932</v>
      </c>
    </row>
    <row r="29" spans="1:6" x14ac:dyDescent="0.2">
      <c r="A29" s="75"/>
      <c r="B29" s="70"/>
      <c r="C29" s="71"/>
    </row>
    <row r="30" spans="1:6" ht="15" x14ac:dyDescent="0.25">
      <c r="A30" s="72" t="s">
        <v>489</v>
      </c>
      <c r="B30" s="73"/>
      <c r="C30" s="110">
        <f>SUM(C31:C35)</f>
        <v>9457879.3699999992</v>
      </c>
      <c r="D30"/>
      <c r="E30"/>
      <c r="F30"/>
    </row>
    <row r="31" spans="1:6" ht="12" customHeight="1" x14ac:dyDescent="0.25">
      <c r="A31" s="74" t="s">
        <v>490</v>
      </c>
      <c r="B31" s="61" t="s">
        <v>381</v>
      </c>
      <c r="C31" s="109">
        <v>0</v>
      </c>
      <c r="D31"/>
      <c r="E31"/>
      <c r="F31"/>
    </row>
    <row r="32" spans="1:6" ht="12" customHeight="1" x14ac:dyDescent="0.25">
      <c r="A32" s="74" t="s">
        <v>491</v>
      </c>
      <c r="B32" s="61" t="s">
        <v>68</v>
      </c>
      <c r="C32" s="109">
        <v>0</v>
      </c>
      <c r="D32"/>
      <c r="E32"/>
      <c r="F32"/>
    </row>
    <row r="33" spans="1:6" ht="12" customHeight="1" x14ac:dyDescent="0.25">
      <c r="A33" s="74" t="s">
        <v>492</v>
      </c>
      <c r="B33" s="61" t="s">
        <v>391</v>
      </c>
      <c r="C33" s="109">
        <v>0</v>
      </c>
      <c r="D33"/>
      <c r="E33"/>
      <c r="F33"/>
    </row>
    <row r="34" spans="1:6" ht="12" customHeight="1" x14ac:dyDescent="0.25">
      <c r="A34" s="74" t="s">
        <v>493</v>
      </c>
      <c r="B34" s="61" t="s">
        <v>397</v>
      </c>
      <c r="C34" s="109">
        <v>7.37</v>
      </c>
      <c r="D34"/>
      <c r="E34"/>
      <c r="F34"/>
    </row>
    <row r="35" spans="1:6" ht="12" customHeight="1" x14ac:dyDescent="0.25">
      <c r="A35" s="74" t="s">
        <v>494</v>
      </c>
      <c r="B35" s="69" t="s">
        <v>495</v>
      </c>
      <c r="C35" s="111">
        <f>9374164+83708</f>
        <v>9457872</v>
      </c>
      <c r="D35"/>
      <c r="E35"/>
      <c r="F35"/>
    </row>
    <row r="36" spans="1:6" ht="15" x14ac:dyDescent="0.25">
      <c r="A36" s="62"/>
      <c r="B36" s="65"/>
      <c r="C36" s="66"/>
      <c r="D36"/>
      <c r="E36"/>
      <c r="F36"/>
    </row>
    <row r="37" spans="1:6" ht="15" x14ac:dyDescent="0.25">
      <c r="A37" s="67" t="s">
        <v>585</v>
      </c>
      <c r="B37" s="43"/>
      <c r="C37" s="104">
        <f>C5-C7+C30</f>
        <v>127845662.44</v>
      </c>
      <c r="D37"/>
      <c r="E37"/>
      <c r="F37"/>
    </row>
    <row r="38" spans="1:6" ht="15" x14ac:dyDescent="0.25">
      <c r="D38"/>
      <c r="E38"/>
      <c r="F38"/>
    </row>
    <row r="39" spans="1:6" x14ac:dyDescent="0.2">
      <c r="B39" s="31" t="s">
        <v>549</v>
      </c>
    </row>
    <row r="46" spans="1:6" x14ac:dyDescent="0.2">
      <c r="A46" s="118"/>
      <c r="C46" s="119"/>
    </row>
    <row r="47" spans="1:6" x14ac:dyDescent="0.2">
      <c r="A47" s="118"/>
      <c r="C47" s="119"/>
    </row>
  </sheetData>
  <mergeCells count="4">
    <mergeCell ref="A1:C1"/>
    <mergeCell ref="A2:C2"/>
    <mergeCell ref="A3:C3"/>
    <mergeCell ref="A4:C4"/>
  </mergeCells>
  <pageMargins left="0.7" right="0.7" top="0.47" bottom="0.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7"/>
  <sheetViews>
    <sheetView showGridLines="0" zoomScale="130" zoomScaleNormal="130" workbookViewId="0">
      <selection sqref="A1:I151"/>
    </sheetView>
  </sheetViews>
  <sheetFormatPr baseColWidth="10" defaultColWidth="9.140625" defaultRowHeight="11.25" x14ac:dyDescent="0.25"/>
  <cols>
    <col min="1" max="1" width="8.42578125" style="15" customWidth="1"/>
    <col min="2" max="2" width="61.85546875" style="15" customWidth="1"/>
    <col min="3" max="3" width="11.85546875" style="15" bestFit="1" customWidth="1"/>
    <col min="4" max="4" width="13.7109375" style="15" bestFit="1" customWidth="1"/>
    <col min="5" max="5" width="13.42578125" style="15" customWidth="1"/>
    <col min="6" max="6" width="9.7109375" style="15" customWidth="1"/>
    <col min="7" max="7" width="10.5703125" style="15" customWidth="1"/>
    <col min="8" max="8" width="11.42578125" style="15" customWidth="1"/>
    <col min="9" max="9" width="11.85546875" style="15" bestFit="1" customWidth="1"/>
    <col min="10" max="16384" width="9.140625" style="15"/>
  </cols>
  <sheetData>
    <row r="1" spans="1:8" ht="18.95" customHeight="1" x14ac:dyDescent="0.25">
      <c r="A1" s="163" t="s">
        <v>586</v>
      </c>
      <c r="B1" s="164"/>
      <c r="C1" s="164"/>
      <c r="D1" s="164"/>
      <c r="E1" s="164"/>
      <c r="F1" s="164"/>
      <c r="G1" s="13" t="s">
        <v>531</v>
      </c>
      <c r="H1" s="20">
        <v>2023</v>
      </c>
    </row>
    <row r="2" spans="1:8" ht="18.95" customHeight="1" x14ac:dyDescent="0.25">
      <c r="A2" s="163" t="s">
        <v>535</v>
      </c>
      <c r="B2" s="164"/>
      <c r="C2" s="164"/>
      <c r="D2" s="164"/>
      <c r="E2" s="164"/>
      <c r="F2" s="164"/>
      <c r="G2" s="13" t="s">
        <v>532</v>
      </c>
      <c r="H2" s="20" t="s">
        <v>534</v>
      </c>
    </row>
    <row r="3" spans="1:8" ht="18.95" customHeight="1" x14ac:dyDescent="0.25">
      <c r="A3" s="163" t="s">
        <v>587</v>
      </c>
      <c r="B3" s="164"/>
      <c r="C3" s="164"/>
      <c r="D3" s="164"/>
      <c r="E3" s="164"/>
      <c r="F3" s="164"/>
      <c r="G3" s="13" t="s">
        <v>533</v>
      </c>
      <c r="H3" s="20">
        <v>3</v>
      </c>
    </row>
    <row r="4" spans="1:8" x14ac:dyDescent="0.25">
      <c r="A4" s="17" t="s">
        <v>136</v>
      </c>
      <c r="B4" s="114"/>
      <c r="C4" s="114"/>
      <c r="D4" s="114"/>
      <c r="E4" s="114"/>
      <c r="F4" s="114"/>
      <c r="G4" s="114"/>
      <c r="H4" s="114"/>
    </row>
    <row r="6" spans="1:8" x14ac:dyDescent="0.25">
      <c r="A6" s="114" t="s">
        <v>98</v>
      </c>
      <c r="B6" s="114"/>
      <c r="C6" s="114"/>
      <c r="D6" s="114"/>
      <c r="E6" s="114"/>
      <c r="F6" s="114"/>
      <c r="G6" s="114"/>
      <c r="H6" s="114"/>
    </row>
    <row r="7" spans="1:8" x14ac:dyDescent="0.25">
      <c r="A7" s="115" t="s">
        <v>91</v>
      </c>
      <c r="B7" s="115" t="s">
        <v>88</v>
      </c>
      <c r="C7" s="115" t="s">
        <v>89</v>
      </c>
      <c r="D7" s="115" t="s">
        <v>90</v>
      </c>
      <c r="E7" s="115"/>
      <c r="F7" s="115"/>
      <c r="G7" s="115"/>
      <c r="H7" s="115"/>
    </row>
    <row r="8" spans="1:8" x14ac:dyDescent="0.25">
      <c r="A8" s="121">
        <v>1114</v>
      </c>
      <c r="B8" s="122" t="s">
        <v>137</v>
      </c>
      <c r="C8" s="123">
        <v>259665612.53999999</v>
      </c>
      <c r="D8" s="122" t="s">
        <v>588</v>
      </c>
      <c r="E8" s="122"/>
      <c r="F8" s="122"/>
      <c r="G8" s="122"/>
      <c r="H8" s="122"/>
    </row>
    <row r="9" spans="1:8" x14ac:dyDescent="0.25">
      <c r="A9" s="121">
        <v>1115</v>
      </c>
      <c r="B9" s="122" t="s">
        <v>138</v>
      </c>
      <c r="C9" s="123">
        <v>0</v>
      </c>
      <c r="D9" s="122"/>
      <c r="E9" s="122"/>
      <c r="F9" s="122"/>
      <c r="G9" s="122"/>
      <c r="H9" s="122"/>
    </row>
    <row r="10" spans="1:8" x14ac:dyDescent="0.25">
      <c r="A10" s="121">
        <v>1121</v>
      </c>
      <c r="B10" s="122" t="s">
        <v>139</v>
      </c>
      <c r="C10" s="123">
        <v>0</v>
      </c>
      <c r="D10" s="122"/>
      <c r="E10" s="122"/>
      <c r="F10" s="122"/>
      <c r="G10" s="122"/>
      <c r="H10" s="122"/>
    </row>
    <row r="11" spans="1:8" x14ac:dyDescent="0.25">
      <c r="A11" s="121">
        <v>1211</v>
      </c>
      <c r="B11" s="122" t="s">
        <v>140</v>
      </c>
      <c r="C11" s="123">
        <v>0</v>
      </c>
      <c r="D11" s="122"/>
      <c r="E11" s="122"/>
      <c r="F11" s="122"/>
      <c r="G11" s="122"/>
      <c r="H11" s="122"/>
    </row>
    <row r="13" spans="1:8" x14ac:dyDescent="0.25">
      <c r="A13" s="114" t="s">
        <v>99</v>
      </c>
      <c r="B13" s="114"/>
      <c r="C13" s="114"/>
      <c r="D13" s="114"/>
      <c r="E13" s="114"/>
      <c r="F13" s="114"/>
      <c r="G13" s="114"/>
      <c r="H13" s="114"/>
    </row>
    <row r="14" spans="1:8" s="113" customFormat="1" ht="22.5" x14ac:dyDescent="0.25">
      <c r="A14" s="112" t="s">
        <v>91</v>
      </c>
      <c r="B14" s="112" t="s">
        <v>88</v>
      </c>
      <c r="C14" s="112" t="s">
        <v>89</v>
      </c>
      <c r="D14" s="112">
        <v>2022</v>
      </c>
      <c r="E14" s="112">
        <v>2021</v>
      </c>
      <c r="F14" s="112">
        <v>2020</v>
      </c>
      <c r="G14" s="112">
        <v>2019</v>
      </c>
      <c r="H14" s="112" t="s">
        <v>127</v>
      </c>
    </row>
    <row r="15" spans="1:8" x14ac:dyDescent="0.25">
      <c r="A15" s="121">
        <v>1122</v>
      </c>
      <c r="B15" s="122" t="s">
        <v>141</v>
      </c>
      <c r="C15" s="123">
        <v>7838995.3300000001</v>
      </c>
      <c r="D15" s="123">
        <v>7751308.96</v>
      </c>
      <c r="E15" s="123">
        <v>0</v>
      </c>
      <c r="F15" s="123">
        <v>0</v>
      </c>
      <c r="G15" s="123">
        <v>0</v>
      </c>
      <c r="H15" s="122"/>
    </row>
    <row r="16" spans="1:8" x14ac:dyDescent="0.25">
      <c r="A16" s="121">
        <v>1124</v>
      </c>
      <c r="B16" s="122" t="s">
        <v>142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2"/>
    </row>
    <row r="18" spans="1:8" x14ac:dyDescent="0.25">
      <c r="A18" s="114" t="s">
        <v>100</v>
      </c>
      <c r="B18" s="114"/>
      <c r="C18" s="114"/>
      <c r="D18" s="114"/>
      <c r="E18" s="114"/>
      <c r="F18" s="114"/>
      <c r="G18" s="114"/>
      <c r="H18" s="114"/>
    </row>
    <row r="19" spans="1:8" s="113" customFormat="1" ht="22.5" x14ac:dyDescent="0.25">
      <c r="A19" s="112" t="s">
        <v>91</v>
      </c>
      <c r="B19" s="112" t="s">
        <v>88</v>
      </c>
      <c r="C19" s="112" t="s">
        <v>89</v>
      </c>
      <c r="D19" s="112" t="s">
        <v>143</v>
      </c>
      <c r="E19" s="112" t="s">
        <v>144</v>
      </c>
      <c r="F19" s="112" t="s">
        <v>145</v>
      </c>
      <c r="G19" s="112" t="s">
        <v>146</v>
      </c>
      <c r="H19" s="112" t="s">
        <v>147</v>
      </c>
    </row>
    <row r="20" spans="1:8" x14ac:dyDescent="0.25">
      <c r="A20" s="121">
        <v>1123</v>
      </c>
      <c r="B20" s="122" t="s">
        <v>148</v>
      </c>
      <c r="C20" s="123">
        <v>154995</v>
      </c>
      <c r="D20" s="123">
        <v>154995</v>
      </c>
      <c r="E20" s="123">
        <v>0</v>
      </c>
      <c r="F20" s="123">
        <v>0</v>
      </c>
      <c r="G20" s="123">
        <v>0</v>
      </c>
      <c r="H20" s="122"/>
    </row>
    <row r="21" spans="1:8" x14ac:dyDescent="0.25">
      <c r="A21" s="121">
        <v>1125</v>
      </c>
      <c r="B21" s="122" t="s">
        <v>149</v>
      </c>
      <c r="C21" s="123">
        <v>15000</v>
      </c>
      <c r="D21" s="123">
        <v>15000</v>
      </c>
      <c r="E21" s="123">
        <v>0</v>
      </c>
      <c r="F21" s="123">
        <v>0</v>
      </c>
      <c r="G21" s="123">
        <v>0</v>
      </c>
      <c r="H21" s="122"/>
    </row>
    <row r="22" spans="1:8" x14ac:dyDescent="0.25">
      <c r="A22" s="121">
        <v>1126</v>
      </c>
      <c r="B22" s="122" t="s">
        <v>509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  <c r="H22" s="122"/>
    </row>
    <row r="23" spans="1:8" x14ac:dyDescent="0.25">
      <c r="A23" s="121">
        <v>1129</v>
      </c>
      <c r="B23" s="122" t="s">
        <v>510</v>
      </c>
      <c r="C23" s="123">
        <v>6045932.0300000003</v>
      </c>
      <c r="D23" s="123">
        <v>6045932.0300000003</v>
      </c>
      <c r="E23" s="123">
        <v>0</v>
      </c>
      <c r="F23" s="123">
        <v>0</v>
      </c>
      <c r="G23" s="123">
        <v>0</v>
      </c>
      <c r="H23" s="122"/>
    </row>
    <row r="24" spans="1:8" x14ac:dyDescent="0.25">
      <c r="A24" s="121">
        <v>1131</v>
      </c>
      <c r="B24" s="122" t="s">
        <v>150</v>
      </c>
      <c r="C24" s="123">
        <v>1110818.95</v>
      </c>
      <c r="D24" s="123">
        <v>1110818.95</v>
      </c>
      <c r="E24" s="123">
        <v>0</v>
      </c>
      <c r="F24" s="123">
        <v>0</v>
      </c>
      <c r="G24" s="123">
        <v>0</v>
      </c>
      <c r="H24" s="122"/>
    </row>
    <row r="25" spans="1:8" x14ac:dyDescent="0.25">
      <c r="A25" s="121">
        <v>1132</v>
      </c>
      <c r="B25" s="122" t="s">
        <v>151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2"/>
    </row>
    <row r="26" spans="1:8" x14ac:dyDescent="0.25">
      <c r="A26" s="121">
        <v>1133</v>
      </c>
      <c r="B26" s="122" t="s">
        <v>152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H26" s="122"/>
    </row>
    <row r="27" spans="1:8" x14ac:dyDescent="0.25">
      <c r="A27" s="121">
        <v>1134</v>
      </c>
      <c r="B27" s="122" t="s">
        <v>153</v>
      </c>
      <c r="C27" s="123">
        <v>3702508.92</v>
      </c>
      <c r="D27" s="123">
        <v>3702508.92</v>
      </c>
      <c r="E27" s="123">
        <v>0</v>
      </c>
      <c r="F27" s="123">
        <v>0</v>
      </c>
      <c r="G27" s="123">
        <v>0</v>
      </c>
      <c r="H27" s="122"/>
    </row>
    <row r="28" spans="1:8" x14ac:dyDescent="0.25">
      <c r="A28" s="121">
        <v>1139</v>
      </c>
      <c r="B28" s="122" t="s">
        <v>154</v>
      </c>
      <c r="C28" s="123">
        <v>0</v>
      </c>
      <c r="D28" s="123">
        <v>0</v>
      </c>
      <c r="E28" s="123">
        <v>0</v>
      </c>
      <c r="F28" s="123">
        <v>0</v>
      </c>
      <c r="G28" s="123">
        <v>0</v>
      </c>
      <c r="H28" s="122"/>
    </row>
    <row r="30" spans="1:8" x14ac:dyDescent="0.25">
      <c r="A30" s="114" t="s">
        <v>511</v>
      </c>
      <c r="B30" s="114"/>
      <c r="C30" s="114"/>
      <c r="D30" s="114"/>
      <c r="E30" s="114"/>
      <c r="F30" s="114"/>
      <c r="G30" s="114"/>
      <c r="H30" s="114"/>
    </row>
    <row r="31" spans="1:8" s="113" customFormat="1" ht="33.75" x14ac:dyDescent="0.25">
      <c r="A31" s="112" t="s">
        <v>91</v>
      </c>
      <c r="B31" s="112" t="s">
        <v>88</v>
      </c>
      <c r="C31" s="112" t="s">
        <v>89</v>
      </c>
      <c r="D31" s="112" t="s">
        <v>103</v>
      </c>
      <c r="E31" s="112" t="s">
        <v>102</v>
      </c>
      <c r="F31" s="112" t="s">
        <v>155</v>
      </c>
      <c r="G31" s="112" t="s">
        <v>105</v>
      </c>
      <c r="H31" s="112"/>
    </row>
    <row r="32" spans="1:8" x14ac:dyDescent="0.25">
      <c r="A32" s="121">
        <v>1140</v>
      </c>
      <c r="B32" s="122" t="s">
        <v>156</v>
      </c>
      <c r="C32" s="123">
        <f>SUM(C33:C37)</f>
        <v>0</v>
      </c>
      <c r="D32" s="122"/>
      <c r="E32" s="122"/>
      <c r="F32" s="122"/>
      <c r="G32" s="122"/>
      <c r="H32" s="122"/>
    </row>
    <row r="33" spans="1:8" x14ac:dyDescent="0.25">
      <c r="A33" s="121">
        <v>1141</v>
      </c>
      <c r="B33" s="122" t="s">
        <v>157</v>
      </c>
      <c r="C33" s="123">
        <v>0</v>
      </c>
      <c r="D33" s="122"/>
      <c r="E33" s="122"/>
      <c r="F33" s="122"/>
      <c r="G33" s="122"/>
      <c r="H33" s="122"/>
    </row>
    <row r="34" spans="1:8" x14ac:dyDescent="0.25">
      <c r="A34" s="121">
        <v>1142</v>
      </c>
      <c r="B34" s="122" t="s">
        <v>158</v>
      </c>
      <c r="C34" s="123">
        <v>0</v>
      </c>
      <c r="D34" s="122"/>
      <c r="E34" s="122"/>
      <c r="F34" s="122"/>
      <c r="G34" s="122"/>
      <c r="H34" s="122"/>
    </row>
    <row r="35" spans="1:8" x14ac:dyDescent="0.25">
      <c r="A35" s="121">
        <v>1143</v>
      </c>
      <c r="B35" s="122" t="s">
        <v>159</v>
      </c>
      <c r="C35" s="123">
        <v>0</v>
      </c>
      <c r="D35" s="122"/>
      <c r="E35" s="122"/>
      <c r="F35" s="122"/>
      <c r="G35" s="122"/>
      <c r="H35" s="122"/>
    </row>
    <row r="36" spans="1:8" x14ac:dyDescent="0.25">
      <c r="A36" s="121">
        <v>1144</v>
      </c>
      <c r="B36" s="122" t="s">
        <v>160</v>
      </c>
      <c r="C36" s="123">
        <v>0</v>
      </c>
      <c r="D36" s="122"/>
      <c r="E36" s="122"/>
      <c r="F36" s="122"/>
      <c r="G36" s="122"/>
      <c r="H36" s="122"/>
    </row>
    <row r="37" spans="1:8" x14ac:dyDescent="0.25">
      <c r="A37" s="121">
        <v>1145</v>
      </c>
      <c r="B37" s="122" t="s">
        <v>161</v>
      </c>
      <c r="C37" s="123">
        <v>0</v>
      </c>
      <c r="D37" s="122"/>
      <c r="E37" s="122"/>
      <c r="F37" s="122"/>
      <c r="G37" s="122"/>
      <c r="H37" s="122"/>
    </row>
    <row r="39" spans="1:8" x14ac:dyDescent="0.25">
      <c r="A39" s="114" t="s">
        <v>162</v>
      </c>
      <c r="B39" s="114"/>
      <c r="C39" s="114"/>
      <c r="D39" s="114"/>
      <c r="E39" s="114"/>
      <c r="F39" s="114"/>
      <c r="G39" s="114"/>
      <c r="H39" s="114"/>
    </row>
    <row r="40" spans="1:8" ht="22.5" x14ac:dyDescent="0.25">
      <c r="A40" s="115" t="s">
        <v>91</v>
      </c>
      <c r="B40" s="115" t="s">
        <v>88</v>
      </c>
      <c r="C40" s="115" t="s">
        <v>89</v>
      </c>
      <c r="D40" s="115" t="s">
        <v>101</v>
      </c>
      <c r="E40" s="112" t="s">
        <v>104</v>
      </c>
      <c r="F40" s="165" t="s">
        <v>163</v>
      </c>
      <c r="G40" s="165"/>
      <c r="H40" s="165"/>
    </row>
    <row r="41" spans="1:8" x14ac:dyDescent="0.25">
      <c r="A41" s="121">
        <v>1150</v>
      </c>
      <c r="B41" s="122" t="s">
        <v>164</v>
      </c>
      <c r="C41" s="123">
        <f>C42</f>
        <v>11455240.710000001</v>
      </c>
      <c r="D41" s="122"/>
      <c r="E41" s="122"/>
      <c r="F41" s="122"/>
      <c r="G41" s="122"/>
      <c r="H41" s="122"/>
    </row>
    <row r="42" spans="1:8" x14ac:dyDescent="0.25">
      <c r="A42" s="121">
        <v>1151</v>
      </c>
      <c r="B42" s="122" t="s">
        <v>165</v>
      </c>
      <c r="C42" s="123">
        <v>11455240.710000001</v>
      </c>
      <c r="D42" s="122" t="s">
        <v>589</v>
      </c>
      <c r="E42" s="122"/>
      <c r="F42" s="122"/>
      <c r="G42" s="122"/>
      <c r="H42" s="122"/>
    </row>
    <row r="44" spans="1:8" x14ac:dyDescent="0.25">
      <c r="A44" s="114" t="s">
        <v>106</v>
      </c>
      <c r="B44" s="114"/>
      <c r="C44" s="114"/>
      <c r="D44" s="114"/>
      <c r="E44" s="114"/>
      <c r="F44" s="114"/>
      <c r="G44" s="114"/>
      <c r="H44" s="114"/>
    </row>
    <row r="45" spans="1:8" x14ac:dyDescent="0.25">
      <c r="A45" s="115" t="s">
        <v>91</v>
      </c>
      <c r="B45" s="115" t="s">
        <v>88</v>
      </c>
      <c r="C45" s="115" t="s">
        <v>89</v>
      </c>
      <c r="D45" s="115" t="s">
        <v>90</v>
      </c>
      <c r="E45" s="115" t="s">
        <v>147</v>
      </c>
      <c r="F45" s="115"/>
      <c r="G45" s="115"/>
      <c r="H45" s="115"/>
    </row>
    <row r="46" spans="1:8" x14ac:dyDescent="0.25">
      <c r="A46" s="121">
        <v>1213</v>
      </c>
      <c r="B46" s="122" t="s">
        <v>166</v>
      </c>
      <c r="C46" s="123">
        <v>0</v>
      </c>
      <c r="D46" s="122"/>
      <c r="E46" s="122"/>
      <c r="F46" s="122"/>
      <c r="G46" s="122"/>
      <c r="H46" s="122"/>
    </row>
    <row r="48" spans="1:8" x14ac:dyDescent="0.25">
      <c r="A48" s="114" t="s">
        <v>107</v>
      </c>
      <c r="B48" s="114"/>
      <c r="C48" s="114"/>
      <c r="D48" s="114"/>
      <c r="E48" s="114"/>
      <c r="F48" s="114"/>
      <c r="G48" s="114"/>
      <c r="H48" s="114"/>
    </row>
    <row r="49" spans="1:9" x14ac:dyDescent="0.25">
      <c r="A49" s="115" t="s">
        <v>91</v>
      </c>
      <c r="B49" s="115" t="s">
        <v>88</v>
      </c>
      <c r="C49" s="115" t="s">
        <v>89</v>
      </c>
      <c r="D49" s="115"/>
      <c r="E49" s="115"/>
      <c r="F49" s="115"/>
      <c r="G49" s="115"/>
      <c r="H49" s="115"/>
    </row>
    <row r="50" spans="1:9" x14ac:dyDescent="0.25">
      <c r="A50" s="121">
        <v>1214</v>
      </c>
      <c r="B50" s="122" t="s">
        <v>167</v>
      </c>
      <c r="C50" s="123">
        <v>0</v>
      </c>
      <c r="D50" s="122"/>
      <c r="E50" s="122"/>
      <c r="F50" s="122"/>
      <c r="G50" s="122"/>
      <c r="H50" s="122"/>
    </row>
    <row r="52" spans="1:9" x14ac:dyDescent="0.25">
      <c r="A52" s="114" t="s">
        <v>111</v>
      </c>
      <c r="B52" s="114"/>
      <c r="C52" s="114"/>
      <c r="D52" s="114"/>
      <c r="E52" s="114"/>
      <c r="F52" s="114"/>
      <c r="G52" s="114"/>
      <c r="H52" s="114"/>
      <c r="I52" s="114"/>
    </row>
    <row r="53" spans="1:9" x14ac:dyDescent="0.25">
      <c r="A53" s="115" t="s">
        <v>91</v>
      </c>
      <c r="B53" s="115" t="s">
        <v>88</v>
      </c>
      <c r="C53" s="115" t="s">
        <v>89</v>
      </c>
      <c r="D53" s="115" t="s">
        <v>108</v>
      </c>
      <c r="E53" s="115" t="s">
        <v>109</v>
      </c>
      <c r="F53" s="115" t="s">
        <v>101</v>
      </c>
      <c r="G53" s="115" t="s">
        <v>168</v>
      </c>
      <c r="H53" s="115" t="s">
        <v>110</v>
      </c>
      <c r="I53" s="115" t="s">
        <v>169</v>
      </c>
    </row>
    <row r="54" spans="1:9" x14ac:dyDescent="0.25">
      <c r="A54" s="121">
        <v>1230</v>
      </c>
      <c r="B54" s="122" t="s">
        <v>170</v>
      </c>
      <c r="C54" s="123">
        <f>SUM(C55:C61)</f>
        <v>511854729.40999997</v>
      </c>
      <c r="D54" s="123">
        <f>SUM(D55:D61)</f>
        <v>0</v>
      </c>
      <c r="E54" s="123">
        <v>125825936.55</v>
      </c>
      <c r="F54" s="122"/>
      <c r="G54" s="122"/>
      <c r="H54" s="122"/>
      <c r="I54" s="122"/>
    </row>
    <row r="55" spans="1:9" x14ac:dyDescent="0.25">
      <c r="A55" s="121">
        <v>1231</v>
      </c>
      <c r="B55" s="122" t="s">
        <v>171</v>
      </c>
      <c r="C55" s="123">
        <v>32207208.289999999</v>
      </c>
      <c r="D55" s="123">
        <v>0</v>
      </c>
      <c r="E55" s="123">
        <v>0</v>
      </c>
      <c r="F55" s="122"/>
      <c r="G55" s="122"/>
      <c r="H55" s="122"/>
      <c r="I55" s="122"/>
    </row>
    <row r="56" spans="1:9" x14ac:dyDescent="0.25">
      <c r="A56" s="121">
        <v>1232</v>
      </c>
      <c r="B56" s="122" t="s">
        <v>172</v>
      </c>
      <c r="C56" s="123">
        <v>0</v>
      </c>
      <c r="D56" s="123">
        <v>0</v>
      </c>
      <c r="E56" s="123">
        <v>0</v>
      </c>
      <c r="F56" s="122"/>
      <c r="H56" s="122"/>
      <c r="I56" s="122"/>
    </row>
    <row r="57" spans="1:9" x14ac:dyDescent="0.2">
      <c r="A57" s="121">
        <v>1233</v>
      </c>
      <c r="B57" s="122" t="s">
        <v>173</v>
      </c>
      <c r="C57" s="123">
        <v>31453618.239999998</v>
      </c>
      <c r="D57" s="123">
        <v>0</v>
      </c>
      <c r="E57" s="160">
        <v>4375309.6900000004</v>
      </c>
      <c r="F57" s="122" t="s">
        <v>590</v>
      </c>
      <c r="G57" s="122"/>
      <c r="H57" s="122"/>
      <c r="I57" s="122"/>
    </row>
    <row r="58" spans="1:9" x14ac:dyDescent="0.25">
      <c r="A58" s="121">
        <v>1234</v>
      </c>
      <c r="B58" s="122" t="s">
        <v>174</v>
      </c>
      <c r="C58" s="123">
        <v>0</v>
      </c>
      <c r="D58" s="123">
        <v>0</v>
      </c>
      <c r="E58" s="123">
        <v>0</v>
      </c>
      <c r="F58" s="122"/>
      <c r="G58" s="122"/>
      <c r="H58" s="122"/>
      <c r="I58" s="122"/>
    </row>
    <row r="59" spans="1:9" x14ac:dyDescent="0.25">
      <c r="A59" s="121">
        <v>1235</v>
      </c>
      <c r="B59" s="122" t="s">
        <v>175</v>
      </c>
      <c r="C59" s="123">
        <v>31360518.91</v>
      </c>
      <c r="D59" s="123">
        <v>0</v>
      </c>
      <c r="E59" s="123">
        <v>0</v>
      </c>
      <c r="F59" s="122"/>
      <c r="G59" s="122"/>
      <c r="H59" s="122"/>
      <c r="I59" s="122"/>
    </row>
    <row r="60" spans="1:9" x14ac:dyDescent="0.25">
      <c r="A60" s="121">
        <v>1236</v>
      </c>
      <c r="B60" s="122" t="s">
        <v>176</v>
      </c>
      <c r="C60" s="123">
        <v>16769167.15</v>
      </c>
      <c r="D60" s="123">
        <v>0</v>
      </c>
      <c r="E60" s="123">
        <v>0</v>
      </c>
      <c r="F60" s="122"/>
      <c r="G60" s="122"/>
      <c r="H60" s="122"/>
      <c r="I60" s="122"/>
    </row>
    <row r="61" spans="1:9" x14ac:dyDescent="0.25">
      <c r="A61" s="121">
        <v>1239</v>
      </c>
      <c r="B61" s="122" t="s">
        <v>177</v>
      </c>
      <c r="C61" s="123">
        <v>400064216.81999999</v>
      </c>
      <c r="D61" s="123">
        <v>0</v>
      </c>
      <c r="E61" s="123">
        <v>121450626.86</v>
      </c>
      <c r="F61" s="122" t="s">
        <v>590</v>
      </c>
      <c r="G61" s="122"/>
      <c r="H61" s="122"/>
      <c r="I61" s="122"/>
    </row>
    <row r="62" spans="1:9" x14ac:dyDescent="0.25">
      <c r="A62" s="121">
        <v>1240</v>
      </c>
      <c r="B62" s="122" t="s">
        <v>178</v>
      </c>
      <c r="C62" s="123">
        <f>SUM(C63:C70)</f>
        <v>88456469.219999999</v>
      </c>
      <c r="D62" s="123">
        <f t="shared" ref="D62:E62" si="0">SUM(D63:D70)</f>
        <v>0</v>
      </c>
      <c r="E62" s="123">
        <f t="shared" si="0"/>
        <v>55058463.299999997</v>
      </c>
      <c r="F62" s="122" t="s">
        <v>590</v>
      </c>
      <c r="G62" s="122"/>
      <c r="H62" s="122"/>
      <c r="I62" s="122"/>
    </row>
    <row r="63" spans="1:9" x14ac:dyDescent="0.25">
      <c r="A63" s="121">
        <v>1241</v>
      </c>
      <c r="B63" s="122" t="s">
        <v>179</v>
      </c>
      <c r="C63" s="123">
        <v>14246377.550000001</v>
      </c>
      <c r="D63" s="123">
        <v>0</v>
      </c>
      <c r="E63" s="123">
        <v>7898889.7000000002</v>
      </c>
      <c r="F63" s="122" t="s">
        <v>590</v>
      </c>
      <c r="G63" s="122"/>
      <c r="H63" s="122"/>
      <c r="I63" s="122"/>
    </row>
    <row r="64" spans="1:9" x14ac:dyDescent="0.25">
      <c r="A64" s="121">
        <v>1242</v>
      </c>
      <c r="B64" s="122" t="s">
        <v>180</v>
      </c>
      <c r="C64" s="123">
        <v>1307437.8400000001</v>
      </c>
      <c r="D64" s="123">
        <v>0</v>
      </c>
      <c r="E64" s="123">
        <v>1193459.82</v>
      </c>
      <c r="F64" s="122" t="s">
        <v>590</v>
      </c>
      <c r="G64" s="122"/>
      <c r="H64" s="122"/>
      <c r="I64" s="122"/>
    </row>
    <row r="65" spans="1:9" x14ac:dyDescent="0.25">
      <c r="A65" s="121">
        <v>1243</v>
      </c>
      <c r="B65" s="122" t="s">
        <v>181</v>
      </c>
      <c r="C65" s="123">
        <v>1149956.3500000001</v>
      </c>
      <c r="D65" s="123">
        <v>0</v>
      </c>
      <c r="E65" s="123">
        <v>847744.67</v>
      </c>
      <c r="F65" s="122" t="s">
        <v>590</v>
      </c>
      <c r="G65" s="122"/>
      <c r="H65" s="122"/>
      <c r="I65" s="122"/>
    </row>
    <row r="66" spans="1:9" x14ac:dyDescent="0.25">
      <c r="A66" s="121">
        <v>1244</v>
      </c>
      <c r="B66" s="122" t="s">
        <v>182</v>
      </c>
      <c r="C66" s="123">
        <v>43156105.719999999</v>
      </c>
      <c r="D66" s="123">
        <v>0</v>
      </c>
      <c r="E66" s="123">
        <v>31120835.719999999</v>
      </c>
      <c r="F66" s="122" t="s">
        <v>590</v>
      </c>
      <c r="G66" s="122"/>
      <c r="H66" s="122"/>
      <c r="I66" s="122"/>
    </row>
    <row r="67" spans="1:9" x14ac:dyDescent="0.25">
      <c r="A67" s="121">
        <v>1245</v>
      </c>
      <c r="B67" s="122" t="s">
        <v>183</v>
      </c>
      <c r="C67" s="123">
        <v>0</v>
      </c>
      <c r="D67" s="123">
        <v>0</v>
      </c>
      <c r="E67" s="123">
        <v>0</v>
      </c>
      <c r="F67" s="122"/>
      <c r="G67" s="122"/>
      <c r="H67" s="122"/>
      <c r="I67" s="122"/>
    </row>
    <row r="68" spans="1:9" x14ac:dyDescent="0.25">
      <c r="A68" s="121">
        <v>1246</v>
      </c>
      <c r="B68" s="122" t="s">
        <v>184</v>
      </c>
      <c r="C68" s="123">
        <v>28596591.760000002</v>
      </c>
      <c r="D68" s="123">
        <v>0</v>
      </c>
      <c r="E68" s="123">
        <v>13997533.390000001</v>
      </c>
      <c r="F68" s="122" t="s">
        <v>590</v>
      </c>
      <c r="G68" s="122"/>
      <c r="H68" s="122"/>
      <c r="I68" s="122"/>
    </row>
    <row r="69" spans="1:9" x14ac:dyDescent="0.25">
      <c r="A69" s="121">
        <v>1247</v>
      </c>
      <c r="B69" s="122" t="s">
        <v>185</v>
      </c>
      <c r="C69" s="123">
        <v>0</v>
      </c>
      <c r="D69" s="123">
        <v>0</v>
      </c>
      <c r="E69" s="123">
        <v>0</v>
      </c>
      <c r="F69" s="122"/>
      <c r="G69" s="122"/>
      <c r="H69" s="122"/>
      <c r="I69" s="122"/>
    </row>
    <row r="70" spans="1:9" x14ac:dyDescent="0.25">
      <c r="A70" s="121">
        <v>1248</v>
      </c>
      <c r="B70" s="122" t="s">
        <v>186</v>
      </c>
      <c r="C70" s="123">
        <v>0</v>
      </c>
      <c r="D70" s="123">
        <v>0</v>
      </c>
      <c r="E70" s="123">
        <v>0</v>
      </c>
      <c r="F70" s="122"/>
      <c r="G70" s="122"/>
      <c r="H70" s="122"/>
      <c r="I70" s="122"/>
    </row>
    <row r="72" spans="1:9" x14ac:dyDescent="0.25">
      <c r="A72" s="114" t="s">
        <v>112</v>
      </c>
      <c r="B72" s="114"/>
      <c r="C72" s="114"/>
      <c r="D72" s="114"/>
      <c r="E72" s="114"/>
      <c r="F72" s="114"/>
      <c r="G72" s="114"/>
      <c r="H72" s="114"/>
      <c r="I72" s="114"/>
    </row>
    <row r="73" spans="1:9" x14ac:dyDescent="0.25">
      <c r="A73" s="115" t="s">
        <v>91</v>
      </c>
      <c r="B73" s="115" t="s">
        <v>88</v>
      </c>
      <c r="C73" s="115" t="s">
        <v>89</v>
      </c>
      <c r="D73" s="115" t="s">
        <v>113</v>
      </c>
      <c r="E73" s="115" t="s">
        <v>187</v>
      </c>
      <c r="F73" s="115" t="s">
        <v>101</v>
      </c>
      <c r="G73" s="115" t="s">
        <v>168</v>
      </c>
      <c r="H73" s="115" t="s">
        <v>110</v>
      </c>
      <c r="I73" s="115" t="s">
        <v>169</v>
      </c>
    </row>
    <row r="74" spans="1:9" x14ac:dyDescent="0.25">
      <c r="A74" s="121">
        <v>1250</v>
      </c>
      <c r="B74" s="122" t="s">
        <v>188</v>
      </c>
      <c r="C74" s="123">
        <f>SUM(C75:C79)</f>
        <v>4513609.9799999995</v>
      </c>
      <c r="D74" s="123">
        <f>SUM(D75:D79)</f>
        <v>0</v>
      </c>
      <c r="E74" s="123">
        <f>SUM(E75:E79)</f>
        <v>3010297.95</v>
      </c>
      <c r="F74" s="122"/>
      <c r="G74" s="122"/>
      <c r="H74" s="122"/>
      <c r="I74" s="122"/>
    </row>
    <row r="75" spans="1:9" x14ac:dyDescent="0.2">
      <c r="A75" s="121">
        <v>1251</v>
      </c>
      <c r="B75" s="122" t="s">
        <v>189</v>
      </c>
      <c r="C75" s="123">
        <v>3766882.01</v>
      </c>
      <c r="D75" s="123">
        <v>0</v>
      </c>
      <c r="E75" s="160">
        <v>2766561.21</v>
      </c>
      <c r="F75" s="160" t="s">
        <v>590</v>
      </c>
      <c r="G75" s="122"/>
      <c r="H75" s="122"/>
      <c r="I75" s="122"/>
    </row>
    <row r="76" spans="1:9" x14ac:dyDescent="0.2">
      <c r="A76" s="121">
        <v>1252</v>
      </c>
      <c r="B76" s="122" t="s">
        <v>190</v>
      </c>
      <c r="C76" s="123">
        <v>0</v>
      </c>
      <c r="D76" s="123">
        <v>0</v>
      </c>
      <c r="E76" s="123">
        <v>0</v>
      </c>
      <c r="F76" s="160"/>
      <c r="G76" s="122"/>
      <c r="H76" s="122"/>
      <c r="I76" s="122"/>
    </row>
    <row r="77" spans="1:9" x14ac:dyDescent="0.25">
      <c r="A77" s="121">
        <v>1253</v>
      </c>
      <c r="B77" s="122" t="s">
        <v>191</v>
      </c>
      <c r="C77" s="123">
        <v>0</v>
      </c>
      <c r="D77" s="123">
        <v>0</v>
      </c>
      <c r="E77" s="123">
        <v>0</v>
      </c>
      <c r="F77" s="122"/>
      <c r="G77" s="122"/>
      <c r="H77" s="122"/>
      <c r="I77" s="122"/>
    </row>
    <row r="78" spans="1:9" x14ac:dyDescent="0.2">
      <c r="A78" s="121">
        <v>1254</v>
      </c>
      <c r="B78" s="122" t="s">
        <v>192</v>
      </c>
      <c r="C78" s="123">
        <v>746727.97</v>
      </c>
      <c r="D78" s="123">
        <v>0</v>
      </c>
      <c r="E78" s="160">
        <v>243736.74</v>
      </c>
      <c r="F78" s="160" t="s">
        <v>590</v>
      </c>
      <c r="G78" s="122"/>
      <c r="H78" s="122"/>
      <c r="I78" s="122"/>
    </row>
    <row r="79" spans="1:9" x14ac:dyDescent="0.25">
      <c r="A79" s="121">
        <v>1259</v>
      </c>
      <c r="B79" s="122" t="s">
        <v>193</v>
      </c>
      <c r="C79" s="123">
        <v>0</v>
      </c>
      <c r="D79" s="123">
        <v>0</v>
      </c>
      <c r="E79" s="123">
        <v>0</v>
      </c>
      <c r="F79" s="122"/>
      <c r="G79" s="122"/>
      <c r="H79" s="122"/>
      <c r="I79" s="122"/>
    </row>
    <row r="80" spans="1:9" x14ac:dyDescent="0.2">
      <c r="A80" s="121">
        <v>1270</v>
      </c>
      <c r="B80" s="122" t="s">
        <v>194</v>
      </c>
      <c r="C80" s="123">
        <f>SUM(C81:C86)</f>
        <v>4319966.3500000006</v>
      </c>
      <c r="D80" s="123">
        <f>SUM(D81:D86)</f>
        <v>0</v>
      </c>
      <c r="E80" s="123">
        <f>SUM(E81:E86)</f>
        <v>0</v>
      </c>
      <c r="F80" s="160" t="s">
        <v>591</v>
      </c>
      <c r="G80" s="122"/>
      <c r="H80" s="122"/>
      <c r="I80" s="122"/>
    </row>
    <row r="81" spans="1:9" x14ac:dyDescent="0.25">
      <c r="A81" s="121">
        <v>1271</v>
      </c>
      <c r="B81" s="122" t="s">
        <v>195</v>
      </c>
      <c r="C81" s="123">
        <v>3755978.7</v>
      </c>
      <c r="D81" s="123">
        <v>0</v>
      </c>
      <c r="E81" s="123">
        <v>0</v>
      </c>
      <c r="F81" s="122"/>
      <c r="G81" s="122"/>
      <c r="H81" s="122"/>
      <c r="I81" s="122"/>
    </row>
    <row r="82" spans="1:9" x14ac:dyDescent="0.25">
      <c r="A82" s="121">
        <v>1272</v>
      </c>
      <c r="B82" s="122" t="s">
        <v>196</v>
      </c>
      <c r="C82" s="123">
        <v>0</v>
      </c>
      <c r="D82" s="123">
        <v>0</v>
      </c>
      <c r="E82" s="123">
        <v>0</v>
      </c>
      <c r="F82" s="122"/>
      <c r="G82" s="122"/>
      <c r="H82" s="122"/>
      <c r="I82" s="122"/>
    </row>
    <row r="83" spans="1:9" x14ac:dyDescent="0.25">
      <c r="A83" s="121">
        <v>1273</v>
      </c>
      <c r="B83" s="122" t="s">
        <v>197</v>
      </c>
      <c r="C83" s="123">
        <v>0</v>
      </c>
      <c r="D83" s="123">
        <v>0</v>
      </c>
      <c r="E83" s="123">
        <v>0</v>
      </c>
      <c r="F83" s="122"/>
      <c r="G83" s="122"/>
      <c r="H83" s="122"/>
      <c r="I83" s="122"/>
    </row>
    <row r="84" spans="1:9" x14ac:dyDescent="0.25">
      <c r="A84" s="121">
        <v>1274</v>
      </c>
      <c r="B84" s="122" t="s">
        <v>198</v>
      </c>
      <c r="C84" s="123">
        <v>0</v>
      </c>
      <c r="D84" s="123">
        <v>0</v>
      </c>
      <c r="E84" s="123">
        <v>0</v>
      </c>
      <c r="F84" s="122"/>
      <c r="G84" s="122"/>
      <c r="H84" s="122"/>
      <c r="I84" s="122"/>
    </row>
    <row r="85" spans="1:9" x14ac:dyDescent="0.25">
      <c r="A85" s="121">
        <v>1275</v>
      </c>
      <c r="B85" s="122" t="s">
        <v>199</v>
      </c>
      <c r="C85" s="123">
        <v>0</v>
      </c>
      <c r="D85" s="123">
        <v>0</v>
      </c>
      <c r="E85" s="123">
        <v>0</v>
      </c>
      <c r="F85" s="122"/>
      <c r="G85" s="122"/>
      <c r="H85" s="122"/>
      <c r="I85" s="122"/>
    </row>
    <row r="86" spans="1:9" x14ac:dyDescent="0.25">
      <c r="A86" s="121">
        <v>1279</v>
      </c>
      <c r="B86" s="122" t="s">
        <v>200</v>
      </c>
      <c r="C86" s="123">
        <v>563987.65</v>
      </c>
      <c r="D86" s="123">
        <v>0</v>
      </c>
      <c r="E86" s="123">
        <v>0</v>
      </c>
      <c r="F86" s="122"/>
      <c r="G86" s="122"/>
      <c r="H86" s="122"/>
      <c r="I86" s="122"/>
    </row>
    <row r="88" spans="1:9" x14ac:dyDescent="0.25">
      <c r="A88" s="114" t="s">
        <v>114</v>
      </c>
      <c r="B88" s="114"/>
      <c r="C88" s="114"/>
      <c r="D88" s="114"/>
      <c r="E88" s="114"/>
      <c r="F88" s="114"/>
      <c r="G88" s="114"/>
      <c r="H88" s="114"/>
    </row>
    <row r="89" spans="1:9" x14ac:dyDescent="0.25">
      <c r="A89" s="115" t="s">
        <v>91</v>
      </c>
      <c r="B89" s="115" t="s">
        <v>88</v>
      </c>
      <c r="C89" s="115" t="s">
        <v>89</v>
      </c>
      <c r="D89" s="115" t="s">
        <v>201</v>
      </c>
      <c r="E89" s="115"/>
      <c r="F89" s="115"/>
      <c r="G89" s="115"/>
      <c r="H89" s="115"/>
    </row>
    <row r="90" spans="1:9" x14ac:dyDescent="0.25">
      <c r="A90" s="121">
        <v>1160</v>
      </c>
      <c r="B90" s="122" t="s">
        <v>202</v>
      </c>
      <c r="C90" s="123">
        <f>SUM(C91:C92)</f>
        <v>0</v>
      </c>
      <c r="D90" s="122"/>
      <c r="E90" s="122"/>
      <c r="F90" s="122"/>
      <c r="G90" s="122"/>
      <c r="H90" s="122"/>
    </row>
    <row r="91" spans="1:9" x14ac:dyDescent="0.25">
      <c r="A91" s="121">
        <v>1161</v>
      </c>
      <c r="B91" s="122" t="s">
        <v>203</v>
      </c>
      <c r="C91" s="123">
        <v>0</v>
      </c>
      <c r="D91" s="122"/>
      <c r="E91" s="122"/>
      <c r="F91" s="122"/>
      <c r="G91" s="122"/>
      <c r="H91" s="122"/>
    </row>
    <row r="92" spans="1:9" x14ac:dyDescent="0.25">
      <c r="A92" s="121">
        <v>1162</v>
      </c>
      <c r="B92" s="122" t="s">
        <v>204</v>
      </c>
      <c r="C92" s="123">
        <v>0</v>
      </c>
      <c r="D92" s="122"/>
      <c r="E92" s="122"/>
      <c r="F92" s="122"/>
      <c r="G92" s="122"/>
      <c r="H92" s="122"/>
    </row>
    <row r="94" spans="1:9" x14ac:dyDescent="0.25">
      <c r="A94" s="114" t="s">
        <v>512</v>
      </c>
      <c r="B94" s="114"/>
      <c r="C94" s="114"/>
      <c r="D94" s="114"/>
      <c r="E94" s="114"/>
      <c r="F94" s="114"/>
      <c r="G94" s="114"/>
      <c r="H94" s="114"/>
    </row>
    <row r="95" spans="1:9" x14ac:dyDescent="0.25">
      <c r="A95" s="115" t="s">
        <v>91</v>
      </c>
      <c r="B95" s="115" t="s">
        <v>88</v>
      </c>
      <c r="C95" s="115" t="s">
        <v>89</v>
      </c>
      <c r="D95" s="115" t="s">
        <v>147</v>
      </c>
      <c r="E95" s="115"/>
      <c r="F95" s="115"/>
      <c r="G95" s="115"/>
      <c r="H95" s="115"/>
    </row>
    <row r="96" spans="1:9" x14ac:dyDescent="0.25">
      <c r="A96" s="121">
        <v>1190</v>
      </c>
      <c r="B96" s="122" t="s">
        <v>520</v>
      </c>
      <c r="C96" s="123">
        <f>SUM(C97:C100)</f>
        <v>0</v>
      </c>
      <c r="D96" s="122"/>
      <c r="E96" s="122"/>
      <c r="F96" s="122"/>
      <c r="G96" s="122"/>
      <c r="H96" s="122"/>
    </row>
    <row r="97" spans="1:8" x14ac:dyDescent="0.25">
      <c r="A97" s="121">
        <v>1191</v>
      </c>
      <c r="B97" s="122" t="s">
        <v>513</v>
      </c>
      <c r="C97" s="123">
        <v>0</v>
      </c>
      <c r="D97" s="122"/>
      <c r="E97" s="122"/>
      <c r="F97" s="122"/>
      <c r="G97" s="122"/>
      <c r="H97" s="122"/>
    </row>
    <row r="98" spans="1:8" x14ac:dyDescent="0.25">
      <c r="A98" s="121">
        <v>1192</v>
      </c>
      <c r="B98" s="122" t="s">
        <v>514</v>
      </c>
      <c r="C98" s="123">
        <v>0</v>
      </c>
      <c r="D98" s="122"/>
      <c r="E98" s="122"/>
      <c r="F98" s="122"/>
      <c r="G98" s="122"/>
      <c r="H98" s="122"/>
    </row>
    <row r="99" spans="1:8" x14ac:dyDescent="0.25">
      <c r="A99" s="121">
        <v>1193</v>
      </c>
      <c r="B99" s="122" t="s">
        <v>515</v>
      </c>
      <c r="C99" s="123">
        <v>0</v>
      </c>
      <c r="D99" s="122"/>
      <c r="E99" s="122"/>
      <c r="F99" s="122"/>
      <c r="G99" s="122"/>
      <c r="H99" s="122"/>
    </row>
    <row r="100" spans="1:8" x14ac:dyDescent="0.25">
      <c r="A100" s="121">
        <v>1194</v>
      </c>
      <c r="B100" s="122" t="s">
        <v>516</v>
      </c>
      <c r="C100" s="123">
        <v>0</v>
      </c>
      <c r="D100" s="122"/>
      <c r="E100" s="122"/>
      <c r="F100" s="122"/>
      <c r="G100" s="122"/>
      <c r="H100" s="122"/>
    </row>
    <row r="101" spans="1:8" x14ac:dyDescent="0.25">
      <c r="A101" s="114" t="s">
        <v>550</v>
      </c>
      <c r="C101" s="116"/>
    </row>
    <row r="102" spans="1:8" x14ac:dyDescent="0.25">
      <c r="A102" s="115" t="s">
        <v>91</v>
      </c>
      <c r="B102" s="115" t="s">
        <v>88</v>
      </c>
      <c r="C102" s="115" t="s">
        <v>89</v>
      </c>
      <c r="D102" s="115" t="s">
        <v>147</v>
      </c>
      <c r="E102" s="115"/>
      <c r="F102" s="115"/>
      <c r="G102" s="115"/>
      <c r="H102" s="115"/>
    </row>
    <row r="103" spans="1:8" x14ac:dyDescent="0.25">
      <c r="A103" s="121">
        <v>1290</v>
      </c>
      <c r="B103" s="122" t="s">
        <v>205</v>
      </c>
      <c r="C103" s="123">
        <f>SUM(C104:C106)</f>
        <v>0</v>
      </c>
      <c r="D103" s="122"/>
      <c r="E103" s="122"/>
      <c r="F103" s="122"/>
      <c r="G103" s="122"/>
      <c r="H103" s="122"/>
    </row>
    <row r="104" spans="1:8" x14ac:dyDescent="0.25">
      <c r="A104" s="121">
        <v>1291</v>
      </c>
      <c r="B104" s="122" t="s">
        <v>206</v>
      </c>
      <c r="C104" s="123">
        <v>0</v>
      </c>
      <c r="D104" s="122"/>
      <c r="E104" s="122"/>
      <c r="F104" s="122"/>
      <c r="G104" s="122"/>
      <c r="H104" s="122"/>
    </row>
    <row r="105" spans="1:8" x14ac:dyDescent="0.25">
      <c r="A105" s="121">
        <v>1292</v>
      </c>
      <c r="B105" s="122" t="s">
        <v>207</v>
      </c>
      <c r="C105" s="123">
        <v>0</v>
      </c>
      <c r="D105" s="122"/>
      <c r="E105" s="122"/>
      <c r="F105" s="122"/>
      <c r="G105" s="122"/>
      <c r="H105" s="122"/>
    </row>
    <row r="106" spans="1:8" x14ac:dyDescent="0.25">
      <c r="A106" s="121">
        <v>1293</v>
      </c>
      <c r="B106" s="122" t="s">
        <v>208</v>
      </c>
      <c r="C106" s="123">
        <v>0</v>
      </c>
      <c r="D106" s="122"/>
      <c r="E106" s="122"/>
      <c r="F106" s="122"/>
      <c r="G106" s="122"/>
      <c r="H106" s="122"/>
    </row>
    <row r="108" spans="1:8" x14ac:dyDescent="0.25">
      <c r="A108" s="114" t="s">
        <v>116</v>
      </c>
      <c r="B108" s="114"/>
      <c r="C108" s="114"/>
      <c r="D108" s="114"/>
      <c r="E108" s="114"/>
      <c r="F108" s="114"/>
      <c r="G108" s="114"/>
      <c r="H108" s="114"/>
    </row>
    <row r="109" spans="1:8" ht="22.5" x14ac:dyDescent="0.25">
      <c r="A109" s="115" t="s">
        <v>91</v>
      </c>
      <c r="B109" s="115" t="s">
        <v>88</v>
      </c>
      <c r="C109" s="115" t="s">
        <v>89</v>
      </c>
      <c r="D109" s="115" t="s">
        <v>143</v>
      </c>
      <c r="E109" s="115" t="s">
        <v>144</v>
      </c>
      <c r="F109" s="115" t="s">
        <v>145</v>
      </c>
      <c r="G109" s="115" t="s">
        <v>209</v>
      </c>
      <c r="H109" s="112" t="s">
        <v>210</v>
      </c>
    </row>
    <row r="110" spans="1:8" x14ac:dyDescent="0.25">
      <c r="A110" s="121">
        <v>2110</v>
      </c>
      <c r="B110" s="122" t="s">
        <v>211</v>
      </c>
      <c r="C110" s="123">
        <f>SUM(C111:C119)</f>
        <v>19131918.440000001</v>
      </c>
      <c r="D110" s="123">
        <f>SUM(D111:D119)</f>
        <v>19131918.440000001</v>
      </c>
      <c r="E110" s="123">
        <f>SUM(E111:E119)</f>
        <v>0</v>
      </c>
      <c r="F110" s="123">
        <f>SUM(F111:F119)</f>
        <v>0</v>
      </c>
      <c r="G110" s="123">
        <f>SUM(G111:G119)</f>
        <v>0</v>
      </c>
      <c r="H110" s="122"/>
    </row>
    <row r="111" spans="1:8" x14ac:dyDescent="0.25">
      <c r="A111" s="121">
        <v>2111</v>
      </c>
      <c r="B111" s="122" t="s">
        <v>212</v>
      </c>
      <c r="C111" s="123">
        <v>289.29000000000002</v>
      </c>
      <c r="D111" s="123">
        <f>C111</f>
        <v>289.29000000000002</v>
      </c>
      <c r="E111" s="123">
        <v>0</v>
      </c>
      <c r="F111" s="123">
        <v>0</v>
      </c>
      <c r="G111" s="123">
        <v>0</v>
      </c>
      <c r="H111" s="122"/>
    </row>
    <row r="112" spans="1:8" x14ac:dyDescent="0.25">
      <c r="A112" s="121">
        <v>2112</v>
      </c>
      <c r="B112" s="122" t="s">
        <v>213</v>
      </c>
      <c r="C112" s="123">
        <v>2581444.1</v>
      </c>
      <c r="D112" s="123">
        <f t="shared" ref="D112:D119" si="1">C112</f>
        <v>2581444.1</v>
      </c>
      <c r="E112" s="123">
        <v>0</v>
      </c>
      <c r="F112" s="123">
        <v>0</v>
      </c>
      <c r="G112" s="123">
        <v>0</v>
      </c>
      <c r="H112" s="122"/>
    </row>
    <row r="113" spans="1:8" x14ac:dyDescent="0.25">
      <c r="A113" s="121">
        <v>2113</v>
      </c>
      <c r="B113" s="122" t="s">
        <v>214</v>
      </c>
      <c r="C113" s="123">
        <v>228438.35</v>
      </c>
      <c r="D113" s="123">
        <f t="shared" si="1"/>
        <v>228438.35</v>
      </c>
      <c r="E113" s="123">
        <v>0</v>
      </c>
      <c r="F113" s="123">
        <v>0</v>
      </c>
      <c r="G113" s="123">
        <v>0</v>
      </c>
      <c r="H113" s="122"/>
    </row>
    <row r="114" spans="1:8" x14ac:dyDescent="0.25">
      <c r="A114" s="121">
        <v>2114</v>
      </c>
      <c r="B114" s="122" t="s">
        <v>215</v>
      </c>
      <c r="C114" s="123">
        <v>0</v>
      </c>
      <c r="D114" s="123">
        <f t="shared" si="1"/>
        <v>0</v>
      </c>
      <c r="E114" s="123">
        <v>0</v>
      </c>
      <c r="F114" s="123">
        <v>0</v>
      </c>
      <c r="G114" s="123">
        <v>0</v>
      </c>
      <c r="H114" s="122"/>
    </row>
    <row r="115" spans="1:8" x14ac:dyDescent="0.25">
      <c r="A115" s="121">
        <v>2115</v>
      </c>
      <c r="B115" s="122" t="s">
        <v>216</v>
      </c>
      <c r="C115" s="123">
        <v>0</v>
      </c>
      <c r="D115" s="123">
        <f t="shared" si="1"/>
        <v>0</v>
      </c>
      <c r="E115" s="123">
        <v>0</v>
      </c>
      <c r="F115" s="123">
        <v>0</v>
      </c>
      <c r="G115" s="123">
        <v>0</v>
      </c>
      <c r="H115" s="122"/>
    </row>
    <row r="116" spans="1:8" x14ac:dyDescent="0.25">
      <c r="A116" s="121">
        <v>2116</v>
      </c>
      <c r="B116" s="122" t="s">
        <v>217</v>
      </c>
      <c r="C116" s="123">
        <v>0</v>
      </c>
      <c r="D116" s="123">
        <f t="shared" si="1"/>
        <v>0</v>
      </c>
      <c r="E116" s="123">
        <v>0</v>
      </c>
      <c r="F116" s="123">
        <v>0</v>
      </c>
      <c r="G116" s="123">
        <v>0</v>
      </c>
      <c r="H116" s="122"/>
    </row>
    <row r="117" spans="1:8" x14ac:dyDescent="0.25">
      <c r="A117" s="121">
        <v>2117</v>
      </c>
      <c r="B117" s="122" t="s">
        <v>218</v>
      </c>
      <c r="C117" s="123">
        <v>12401984.060000001</v>
      </c>
      <c r="D117" s="123">
        <f t="shared" si="1"/>
        <v>12401984.060000001</v>
      </c>
      <c r="E117" s="123">
        <v>0</v>
      </c>
      <c r="F117" s="123">
        <v>0</v>
      </c>
      <c r="G117" s="123">
        <v>0</v>
      </c>
      <c r="H117" s="122"/>
    </row>
    <row r="118" spans="1:8" x14ac:dyDescent="0.25">
      <c r="A118" s="121">
        <v>2118</v>
      </c>
      <c r="B118" s="122" t="s">
        <v>219</v>
      </c>
      <c r="C118" s="123">
        <v>0</v>
      </c>
      <c r="D118" s="123">
        <f t="shared" si="1"/>
        <v>0</v>
      </c>
      <c r="E118" s="123">
        <v>0</v>
      </c>
      <c r="F118" s="123">
        <v>0</v>
      </c>
      <c r="G118" s="123">
        <v>0</v>
      </c>
      <c r="H118" s="122"/>
    </row>
    <row r="119" spans="1:8" x14ac:dyDescent="0.25">
      <c r="A119" s="121">
        <v>2119</v>
      </c>
      <c r="B119" s="122" t="s">
        <v>220</v>
      </c>
      <c r="C119" s="123">
        <v>3919762.64</v>
      </c>
      <c r="D119" s="123">
        <f t="shared" si="1"/>
        <v>3919762.64</v>
      </c>
      <c r="E119" s="123">
        <v>0</v>
      </c>
      <c r="F119" s="123">
        <v>0</v>
      </c>
      <c r="G119" s="123">
        <v>0</v>
      </c>
      <c r="H119" s="122"/>
    </row>
    <row r="120" spans="1:8" x14ac:dyDescent="0.25">
      <c r="A120" s="121">
        <v>2120</v>
      </c>
      <c r="B120" s="122" t="s">
        <v>221</v>
      </c>
      <c r="C120" s="123">
        <f>SUM(C121:C123)</f>
        <v>0</v>
      </c>
      <c r="D120" s="123">
        <f t="shared" ref="D120:G120" si="2">SUM(D121:D123)</f>
        <v>0</v>
      </c>
      <c r="E120" s="123">
        <f t="shared" si="2"/>
        <v>0</v>
      </c>
      <c r="F120" s="123">
        <f t="shared" si="2"/>
        <v>0</v>
      </c>
      <c r="G120" s="123">
        <f t="shared" si="2"/>
        <v>0</v>
      </c>
      <c r="H120" s="122"/>
    </row>
    <row r="121" spans="1:8" x14ac:dyDescent="0.25">
      <c r="A121" s="121">
        <v>2121</v>
      </c>
      <c r="B121" s="122" t="s">
        <v>222</v>
      </c>
      <c r="C121" s="123">
        <v>0</v>
      </c>
      <c r="D121" s="123">
        <f>C121</f>
        <v>0</v>
      </c>
      <c r="E121" s="123">
        <v>0</v>
      </c>
      <c r="F121" s="123">
        <v>0</v>
      </c>
      <c r="G121" s="123">
        <v>0</v>
      </c>
      <c r="H121" s="122"/>
    </row>
    <row r="122" spans="1:8" x14ac:dyDescent="0.25">
      <c r="A122" s="121">
        <v>2122</v>
      </c>
      <c r="B122" s="122" t="s">
        <v>223</v>
      </c>
      <c r="C122" s="123">
        <v>0</v>
      </c>
      <c r="D122" s="123">
        <f t="shared" ref="D122:D123" si="3">C122</f>
        <v>0</v>
      </c>
      <c r="E122" s="123">
        <v>0</v>
      </c>
      <c r="F122" s="123">
        <v>0</v>
      </c>
      <c r="G122" s="123">
        <v>0</v>
      </c>
      <c r="H122" s="122"/>
    </row>
    <row r="123" spans="1:8" x14ac:dyDescent="0.25">
      <c r="A123" s="121">
        <v>2129</v>
      </c>
      <c r="B123" s="122" t="s">
        <v>224</v>
      </c>
      <c r="C123" s="123">
        <v>0</v>
      </c>
      <c r="D123" s="123">
        <f t="shared" si="3"/>
        <v>0</v>
      </c>
      <c r="E123" s="123">
        <v>0</v>
      </c>
      <c r="F123" s="123">
        <v>0</v>
      </c>
      <c r="G123" s="123">
        <v>0</v>
      </c>
      <c r="H123" s="122"/>
    </row>
    <row r="125" spans="1:8" x14ac:dyDescent="0.25">
      <c r="A125" s="114" t="s">
        <v>117</v>
      </c>
      <c r="B125" s="114"/>
      <c r="C125" s="114"/>
      <c r="D125" s="114"/>
      <c r="E125" s="114"/>
      <c r="F125" s="114"/>
      <c r="G125" s="114"/>
      <c r="H125" s="114"/>
    </row>
    <row r="126" spans="1:8" x14ac:dyDescent="0.25">
      <c r="A126" s="115" t="s">
        <v>91</v>
      </c>
      <c r="B126" s="115" t="s">
        <v>88</v>
      </c>
      <c r="C126" s="115" t="s">
        <v>89</v>
      </c>
      <c r="D126" s="115" t="s">
        <v>92</v>
      </c>
      <c r="E126" s="115" t="s">
        <v>147</v>
      </c>
      <c r="F126" s="115"/>
      <c r="G126" s="115"/>
      <c r="H126" s="115"/>
    </row>
    <row r="127" spans="1:8" x14ac:dyDescent="0.25">
      <c r="A127" s="124">
        <v>2160</v>
      </c>
      <c r="B127" s="125" t="s">
        <v>225</v>
      </c>
      <c r="C127" s="126">
        <f>SUM(C128:C133)</f>
        <v>0</v>
      </c>
      <c r="D127" s="125"/>
      <c r="E127" s="125"/>
      <c r="F127" s="125"/>
      <c r="G127" s="125"/>
      <c r="H127" s="125"/>
    </row>
    <row r="128" spans="1:8" x14ac:dyDescent="0.25">
      <c r="A128" s="124">
        <v>2161</v>
      </c>
      <c r="B128" s="125" t="s">
        <v>226</v>
      </c>
      <c r="C128" s="126">
        <v>0</v>
      </c>
      <c r="D128" s="125"/>
      <c r="E128" s="125"/>
      <c r="F128" s="125"/>
      <c r="G128" s="125"/>
      <c r="H128" s="125"/>
    </row>
    <row r="129" spans="1:8" x14ac:dyDescent="0.25">
      <c r="A129" s="124">
        <v>2162</v>
      </c>
      <c r="B129" s="125" t="s">
        <v>227</v>
      </c>
      <c r="C129" s="126">
        <v>0</v>
      </c>
      <c r="D129" s="125"/>
      <c r="E129" s="125"/>
      <c r="F129" s="125"/>
      <c r="G129" s="125"/>
      <c r="H129" s="125"/>
    </row>
    <row r="130" spans="1:8" x14ac:dyDescent="0.25">
      <c r="A130" s="124">
        <v>2163</v>
      </c>
      <c r="B130" s="125" t="s">
        <v>228</v>
      </c>
      <c r="C130" s="126">
        <v>0</v>
      </c>
      <c r="D130" s="125"/>
      <c r="E130" s="125"/>
      <c r="F130" s="125"/>
      <c r="G130" s="125"/>
      <c r="H130" s="125"/>
    </row>
    <row r="131" spans="1:8" x14ac:dyDescent="0.25">
      <c r="A131" s="124">
        <v>2164</v>
      </c>
      <c r="B131" s="125" t="s">
        <v>229</v>
      </c>
      <c r="C131" s="126">
        <v>0</v>
      </c>
      <c r="D131" s="125"/>
      <c r="E131" s="125"/>
      <c r="F131" s="125"/>
      <c r="G131" s="125"/>
      <c r="H131" s="125"/>
    </row>
    <row r="132" spans="1:8" x14ac:dyDescent="0.25">
      <c r="A132" s="124">
        <v>2165</v>
      </c>
      <c r="B132" s="125" t="s">
        <v>230</v>
      </c>
      <c r="C132" s="126">
        <v>0</v>
      </c>
      <c r="D132" s="125"/>
      <c r="E132" s="125"/>
      <c r="F132" s="125"/>
      <c r="G132" s="125"/>
      <c r="H132" s="125"/>
    </row>
    <row r="133" spans="1:8" x14ac:dyDescent="0.25">
      <c r="A133" s="124">
        <v>2166</v>
      </c>
      <c r="B133" s="125" t="s">
        <v>231</v>
      </c>
      <c r="C133" s="126">
        <v>0</v>
      </c>
      <c r="D133" s="125"/>
      <c r="E133" s="125"/>
      <c r="F133" s="125"/>
      <c r="G133" s="125"/>
      <c r="H133" s="125"/>
    </row>
    <row r="134" spans="1:8" x14ac:dyDescent="0.25">
      <c r="A134" s="124">
        <v>2250</v>
      </c>
      <c r="B134" s="125" t="s">
        <v>232</v>
      </c>
      <c r="C134" s="126">
        <f>SUM(C135:C140)</f>
        <v>0</v>
      </c>
      <c r="D134" s="125"/>
      <c r="E134" s="125"/>
      <c r="F134" s="125"/>
      <c r="G134" s="125"/>
      <c r="H134" s="125"/>
    </row>
    <row r="135" spans="1:8" x14ac:dyDescent="0.25">
      <c r="A135" s="124">
        <v>2251</v>
      </c>
      <c r="B135" s="125" t="s">
        <v>233</v>
      </c>
      <c r="C135" s="126">
        <v>0</v>
      </c>
      <c r="D135" s="125"/>
      <c r="E135" s="125"/>
      <c r="F135" s="125"/>
      <c r="G135" s="125"/>
      <c r="H135" s="125"/>
    </row>
    <row r="136" spans="1:8" x14ac:dyDescent="0.25">
      <c r="A136" s="124">
        <v>2252</v>
      </c>
      <c r="B136" s="125" t="s">
        <v>234</v>
      </c>
      <c r="C136" s="126">
        <v>0</v>
      </c>
      <c r="D136" s="125"/>
      <c r="E136" s="125"/>
      <c r="F136" s="125"/>
      <c r="G136" s="125"/>
      <c r="H136" s="125"/>
    </row>
    <row r="137" spans="1:8" x14ac:dyDescent="0.25">
      <c r="A137" s="124">
        <v>2253</v>
      </c>
      <c r="B137" s="125" t="s">
        <v>235</v>
      </c>
      <c r="C137" s="126">
        <v>0</v>
      </c>
      <c r="D137" s="125"/>
      <c r="E137" s="125"/>
      <c r="F137" s="125"/>
      <c r="G137" s="125"/>
      <c r="H137" s="125"/>
    </row>
    <row r="138" spans="1:8" x14ac:dyDescent="0.25">
      <c r="A138" s="124">
        <v>2254</v>
      </c>
      <c r="B138" s="125" t="s">
        <v>236</v>
      </c>
      <c r="C138" s="126">
        <v>0</v>
      </c>
      <c r="D138" s="125"/>
      <c r="E138" s="125"/>
      <c r="F138" s="125"/>
      <c r="G138" s="125"/>
      <c r="H138" s="125"/>
    </row>
    <row r="139" spans="1:8" x14ac:dyDescent="0.25">
      <c r="A139" s="124">
        <v>2255</v>
      </c>
      <c r="B139" s="125" t="s">
        <v>237</v>
      </c>
      <c r="C139" s="126">
        <v>0</v>
      </c>
      <c r="D139" s="125"/>
      <c r="E139" s="125"/>
      <c r="F139" s="125"/>
      <c r="G139" s="125"/>
      <c r="H139" s="125"/>
    </row>
    <row r="140" spans="1:8" x14ac:dyDescent="0.25">
      <c r="A140" s="124">
        <v>2256</v>
      </c>
      <c r="B140" s="125" t="s">
        <v>238</v>
      </c>
      <c r="C140" s="126">
        <v>0</v>
      </c>
      <c r="D140" s="125"/>
      <c r="E140" s="125"/>
      <c r="F140" s="125"/>
      <c r="G140" s="125"/>
      <c r="H140" s="125"/>
    </row>
    <row r="142" spans="1:8" x14ac:dyDescent="0.25">
      <c r="A142" s="114" t="s">
        <v>118</v>
      </c>
      <c r="B142" s="114"/>
      <c r="C142" s="114"/>
      <c r="D142" s="114"/>
      <c r="E142" s="114"/>
      <c r="F142" s="114"/>
      <c r="G142" s="114"/>
      <c r="H142" s="114"/>
    </row>
    <row r="143" spans="1:8" x14ac:dyDescent="0.25">
      <c r="A143" s="117" t="s">
        <v>91</v>
      </c>
      <c r="B143" s="117" t="s">
        <v>88</v>
      </c>
      <c r="C143" s="117" t="s">
        <v>89</v>
      </c>
      <c r="D143" s="117" t="s">
        <v>92</v>
      </c>
      <c r="E143" s="117" t="s">
        <v>147</v>
      </c>
      <c r="F143" s="117"/>
      <c r="G143" s="117"/>
      <c r="H143" s="117"/>
    </row>
    <row r="144" spans="1:8" x14ac:dyDescent="0.25">
      <c r="A144" s="124">
        <v>2159</v>
      </c>
      <c r="B144" s="125" t="s">
        <v>239</v>
      </c>
      <c r="C144" s="126">
        <v>0</v>
      </c>
      <c r="D144" s="125"/>
      <c r="E144" s="125"/>
      <c r="F144" s="125"/>
      <c r="G144" s="125"/>
      <c r="H144" s="125"/>
    </row>
    <row r="145" spans="1:8" x14ac:dyDescent="0.25">
      <c r="A145" s="124">
        <v>2199</v>
      </c>
      <c r="B145" s="125" t="s">
        <v>240</v>
      </c>
      <c r="C145" s="126">
        <v>0</v>
      </c>
      <c r="D145" s="125"/>
      <c r="E145" s="125"/>
      <c r="F145" s="125"/>
      <c r="G145" s="125"/>
      <c r="H145" s="125"/>
    </row>
    <row r="146" spans="1:8" x14ac:dyDescent="0.25">
      <c r="A146" s="124">
        <v>2240</v>
      </c>
      <c r="B146" s="125" t="s">
        <v>241</v>
      </c>
      <c r="C146" s="126">
        <f>SUM(C147:C149)</f>
        <v>0</v>
      </c>
      <c r="D146" s="125"/>
      <c r="E146" s="125"/>
      <c r="F146" s="125"/>
      <c r="G146" s="125"/>
      <c r="H146" s="125"/>
    </row>
    <row r="147" spans="1:8" x14ac:dyDescent="0.25">
      <c r="A147" s="124">
        <v>2241</v>
      </c>
      <c r="B147" s="125" t="s">
        <v>242</v>
      </c>
      <c r="C147" s="126">
        <v>0</v>
      </c>
      <c r="D147" s="125"/>
      <c r="E147" s="125"/>
      <c r="F147" s="125"/>
      <c r="G147" s="125"/>
      <c r="H147" s="125"/>
    </row>
    <row r="148" spans="1:8" x14ac:dyDescent="0.25">
      <c r="A148" s="124">
        <v>2242</v>
      </c>
      <c r="B148" s="125" t="s">
        <v>243</v>
      </c>
      <c r="C148" s="126">
        <v>0</v>
      </c>
      <c r="D148" s="125"/>
      <c r="E148" s="125"/>
      <c r="F148" s="125"/>
      <c r="G148" s="125"/>
      <c r="H148" s="125"/>
    </row>
    <row r="149" spans="1:8" x14ac:dyDescent="0.25">
      <c r="A149" s="124">
        <v>2249</v>
      </c>
      <c r="B149" s="125" t="s">
        <v>244</v>
      </c>
      <c r="C149" s="126">
        <v>0</v>
      </c>
      <c r="D149" s="125"/>
      <c r="E149" s="125"/>
      <c r="F149" s="125"/>
      <c r="G149" s="125"/>
      <c r="H149" s="125"/>
    </row>
    <row r="151" spans="1:8" x14ac:dyDescent="0.25">
      <c r="B151" s="15" t="s">
        <v>549</v>
      </c>
    </row>
    <row r="156" spans="1:8" ht="15" x14ac:dyDescent="0.25">
      <c r="B156" s="118"/>
      <c r="C156" s="119"/>
      <c r="D156"/>
      <c r="E156"/>
    </row>
    <row r="157" spans="1:8" ht="15" x14ac:dyDescent="0.25">
      <c r="B157" s="118"/>
      <c r="C157" s="119"/>
      <c r="D157"/>
      <c r="E157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F40:H40"/>
  </mergeCells>
  <pageMargins left="0.23622047244094491" right="0.23622047244094491" top="0.74803149606299213" bottom="0.74803149606299213" header="0.31496062992125984" footer="0.31496062992125984"/>
  <pageSetup scale="87" fitToHeight="0" orientation="landscape" r:id="rId1"/>
  <headerFooter>
    <oddFooter>&amp;R&amp;9&amp;P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tabSelected="1" zoomScaleNormal="100" zoomScaleSheetLayoutView="110" workbookViewId="0">
      <pane ySplit="2" topLeftCell="A37" activePane="bottomLeft" state="frozen"/>
      <selection activeCell="A14" sqref="A14:B14"/>
      <selection pane="bottomLeft" activeCell="A2" sqref="A2:B6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79" t="s">
        <v>130</v>
      </c>
      <c r="B2" s="80" t="s">
        <v>38</v>
      </c>
    </row>
    <row r="3" spans="1:2" x14ac:dyDescent="0.2">
      <c r="A3" s="81"/>
      <c r="B3" s="82"/>
    </row>
    <row r="4" spans="1:2" ht="15" customHeight="1" x14ac:dyDescent="0.2">
      <c r="A4" s="83" t="s">
        <v>1</v>
      </c>
      <c r="B4" s="84" t="s">
        <v>66</v>
      </c>
    </row>
    <row r="5" spans="1:2" ht="15" customHeight="1" x14ac:dyDescent="0.2">
      <c r="A5" s="85"/>
      <c r="B5" s="84" t="s">
        <v>39</v>
      </c>
    </row>
    <row r="6" spans="1:2" ht="15" customHeight="1" x14ac:dyDescent="0.2">
      <c r="A6" s="85"/>
      <c r="B6" s="86" t="s">
        <v>94</v>
      </c>
    </row>
    <row r="7" spans="1:2" ht="15" customHeight="1" x14ac:dyDescent="0.2">
      <c r="A7" s="85"/>
      <c r="B7" s="84" t="s">
        <v>40</v>
      </c>
    </row>
    <row r="8" spans="1:2" x14ac:dyDescent="0.2">
      <c r="A8" s="85"/>
    </row>
    <row r="9" spans="1:2" ht="15" customHeight="1" x14ac:dyDescent="0.2">
      <c r="A9" s="83" t="s">
        <v>3</v>
      </c>
      <c r="B9" s="84" t="s">
        <v>521</v>
      </c>
    </row>
    <row r="10" spans="1:2" ht="15" customHeight="1" x14ac:dyDescent="0.2">
      <c r="A10" s="85"/>
      <c r="B10" s="84" t="s">
        <v>522</v>
      </c>
    </row>
    <row r="11" spans="1:2" ht="15" customHeight="1" x14ac:dyDescent="0.2">
      <c r="A11" s="85"/>
      <c r="B11" s="84" t="s">
        <v>72</v>
      </c>
    </row>
    <row r="12" spans="1:2" ht="15" customHeight="1" x14ac:dyDescent="0.2">
      <c r="A12" s="85"/>
      <c r="B12" s="84" t="s">
        <v>71</v>
      </c>
    </row>
    <row r="13" spans="1:2" ht="15" customHeight="1" x14ac:dyDescent="0.2">
      <c r="A13" s="85"/>
      <c r="B13" s="84" t="s">
        <v>73</v>
      </c>
    </row>
    <row r="14" spans="1:2" x14ac:dyDescent="0.2">
      <c r="A14" s="85"/>
    </row>
    <row r="15" spans="1:2" ht="15" customHeight="1" x14ac:dyDescent="0.2">
      <c r="A15" s="83" t="s">
        <v>5</v>
      </c>
      <c r="B15" s="87" t="s">
        <v>41</v>
      </c>
    </row>
    <row r="16" spans="1:2" ht="15" customHeight="1" x14ac:dyDescent="0.2">
      <c r="A16" s="85"/>
      <c r="B16" s="87" t="s">
        <v>42</v>
      </c>
    </row>
    <row r="17" spans="1:2" ht="15" customHeight="1" x14ac:dyDescent="0.2">
      <c r="A17" s="85"/>
      <c r="B17" s="87" t="s">
        <v>43</v>
      </c>
    </row>
    <row r="18" spans="1:2" ht="15" customHeight="1" x14ac:dyDescent="0.2">
      <c r="A18" s="85"/>
      <c r="B18" s="84" t="s">
        <v>44</v>
      </c>
    </row>
    <row r="19" spans="1:2" ht="15" customHeight="1" x14ac:dyDescent="0.2">
      <c r="A19" s="85"/>
      <c r="B19" s="88" t="s">
        <v>82</v>
      </c>
    </row>
    <row r="20" spans="1:2" x14ac:dyDescent="0.2">
      <c r="A20" s="85"/>
    </row>
    <row r="21" spans="1:2" ht="15" customHeight="1" x14ac:dyDescent="0.2">
      <c r="A21" s="83" t="s">
        <v>78</v>
      </c>
      <c r="B21" s="1" t="s">
        <v>128</v>
      </c>
    </row>
    <row r="22" spans="1:2" ht="15" customHeight="1" x14ac:dyDescent="0.2">
      <c r="A22" s="85"/>
      <c r="B22" s="89" t="s">
        <v>129</v>
      </c>
    </row>
    <row r="23" spans="1:2" x14ac:dyDescent="0.2">
      <c r="A23" s="85"/>
    </row>
    <row r="24" spans="1:2" ht="15" customHeight="1" x14ac:dyDescent="0.2">
      <c r="A24" s="83" t="s">
        <v>7</v>
      </c>
      <c r="B24" s="88" t="s">
        <v>45</v>
      </c>
    </row>
    <row r="25" spans="1:2" ht="15" customHeight="1" x14ac:dyDescent="0.2">
      <c r="A25" s="85"/>
      <c r="B25" s="88" t="s">
        <v>74</v>
      </c>
    </row>
    <row r="26" spans="1:2" ht="15" customHeight="1" x14ac:dyDescent="0.2">
      <c r="A26" s="85"/>
      <c r="B26" s="88" t="s">
        <v>75</v>
      </c>
    </row>
    <row r="27" spans="1:2" x14ac:dyDescent="0.2">
      <c r="A27" s="85"/>
    </row>
    <row r="28" spans="1:2" ht="15" customHeight="1" x14ac:dyDescent="0.2">
      <c r="A28" s="83" t="s">
        <v>8</v>
      </c>
      <c r="B28" s="88" t="s">
        <v>46</v>
      </c>
    </row>
    <row r="29" spans="1:2" ht="15" customHeight="1" x14ac:dyDescent="0.2">
      <c r="A29" s="85"/>
      <c r="B29" s="88" t="s">
        <v>81</v>
      </c>
    </row>
    <row r="30" spans="1:2" ht="15" customHeight="1" x14ac:dyDescent="0.2">
      <c r="A30" s="85"/>
      <c r="B30" s="88" t="s">
        <v>47</v>
      </c>
    </row>
    <row r="31" spans="1:2" ht="15" customHeight="1" x14ac:dyDescent="0.2">
      <c r="A31" s="85"/>
      <c r="B31" s="90" t="s">
        <v>48</v>
      </c>
    </row>
    <row r="32" spans="1:2" x14ac:dyDescent="0.2">
      <c r="A32" s="85"/>
    </row>
    <row r="33" spans="1:2" ht="15" customHeight="1" x14ac:dyDescent="0.2">
      <c r="A33" s="83" t="s">
        <v>9</v>
      </c>
      <c r="B33" s="88" t="s">
        <v>49</v>
      </c>
    </row>
    <row r="34" spans="1:2" ht="15" customHeight="1" x14ac:dyDescent="0.2">
      <c r="A34" s="85"/>
      <c r="B34" s="88" t="s">
        <v>50</v>
      </c>
    </row>
    <row r="35" spans="1:2" x14ac:dyDescent="0.2">
      <c r="A35" s="85"/>
    </row>
    <row r="36" spans="1:2" ht="15" customHeight="1" x14ac:dyDescent="0.2">
      <c r="A36" s="83" t="s">
        <v>11</v>
      </c>
      <c r="B36" s="84" t="s">
        <v>76</v>
      </c>
    </row>
    <row r="37" spans="1:2" ht="15" customHeight="1" x14ac:dyDescent="0.2">
      <c r="A37" s="85"/>
      <c r="B37" s="84" t="s">
        <v>83</v>
      </c>
    </row>
    <row r="38" spans="1:2" ht="15" customHeight="1" x14ac:dyDescent="0.2">
      <c r="A38" s="85"/>
      <c r="B38" s="91" t="s">
        <v>131</v>
      </c>
    </row>
    <row r="39" spans="1:2" ht="15" customHeight="1" x14ac:dyDescent="0.2">
      <c r="A39" s="85"/>
      <c r="B39" s="84" t="s">
        <v>132</v>
      </c>
    </row>
    <row r="40" spans="1:2" ht="15" customHeight="1" x14ac:dyDescent="0.2">
      <c r="A40" s="85"/>
      <c r="B40" s="84" t="s">
        <v>79</v>
      </c>
    </row>
    <row r="41" spans="1:2" ht="15" customHeight="1" x14ac:dyDescent="0.2">
      <c r="A41" s="85"/>
      <c r="B41" s="84" t="s">
        <v>80</v>
      </c>
    </row>
    <row r="42" spans="1:2" x14ac:dyDescent="0.2">
      <c r="A42" s="85"/>
    </row>
    <row r="43" spans="1:2" ht="15" customHeight="1" x14ac:dyDescent="0.2">
      <c r="A43" s="83" t="s">
        <v>13</v>
      </c>
      <c r="B43" s="84" t="s">
        <v>84</v>
      </c>
    </row>
    <row r="44" spans="1:2" ht="15" customHeight="1" x14ac:dyDescent="0.2">
      <c r="A44" s="85"/>
      <c r="B44" s="84" t="s">
        <v>87</v>
      </c>
    </row>
    <row r="45" spans="1:2" ht="15" customHeight="1" x14ac:dyDescent="0.2">
      <c r="A45" s="85"/>
      <c r="B45" s="91" t="s">
        <v>133</v>
      </c>
    </row>
    <row r="46" spans="1:2" ht="15" customHeight="1" x14ac:dyDescent="0.2">
      <c r="A46" s="85"/>
      <c r="B46" s="84" t="s">
        <v>134</v>
      </c>
    </row>
    <row r="47" spans="1:2" ht="15" customHeight="1" x14ac:dyDescent="0.2">
      <c r="A47" s="85"/>
      <c r="B47" s="84" t="s">
        <v>86</v>
      </c>
    </row>
    <row r="48" spans="1:2" ht="15" customHeight="1" x14ac:dyDescent="0.2">
      <c r="A48" s="85"/>
      <c r="B48" s="84" t="s">
        <v>85</v>
      </c>
    </row>
    <row r="49" spans="1:2" x14ac:dyDescent="0.2">
      <c r="A49" s="85"/>
    </row>
    <row r="50" spans="1:2" ht="25.5" customHeight="1" x14ac:dyDescent="0.2">
      <c r="A50" s="83" t="s">
        <v>15</v>
      </c>
      <c r="B50" s="86" t="s">
        <v>115</v>
      </c>
    </row>
    <row r="51" spans="1:2" x14ac:dyDescent="0.2">
      <c r="A51" s="85"/>
    </row>
    <row r="52" spans="1:2" ht="15" customHeight="1" x14ac:dyDescent="0.2">
      <c r="A52" s="83" t="s">
        <v>17</v>
      </c>
      <c r="B52" s="84" t="s">
        <v>51</v>
      </c>
    </row>
    <row r="53" spans="1:2" x14ac:dyDescent="0.2">
      <c r="A53" s="85"/>
    </row>
    <row r="54" spans="1:2" ht="15" customHeight="1" x14ac:dyDescent="0.2">
      <c r="A54" s="83" t="s">
        <v>18</v>
      </c>
      <c r="B54" s="87" t="s">
        <v>52</v>
      </c>
    </row>
    <row r="55" spans="1:2" ht="15" customHeight="1" x14ac:dyDescent="0.2">
      <c r="A55" s="85"/>
      <c r="B55" s="87" t="s">
        <v>53</v>
      </c>
    </row>
    <row r="56" spans="1:2" ht="15" customHeight="1" x14ac:dyDescent="0.2">
      <c r="A56" s="85"/>
      <c r="B56" s="87" t="s">
        <v>54</v>
      </c>
    </row>
    <row r="57" spans="1:2" ht="15" customHeight="1" x14ac:dyDescent="0.2">
      <c r="A57" s="85"/>
      <c r="B57" s="87" t="s">
        <v>55</v>
      </c>
    </row>
    <row r="58" spans="1:2" ht="15" customHeight="1" x14ac:dyDescent="0.2">
      <c r="A58" s="85"/>
      <c r="B58" s="87" t="s">
        <v>56</v>
      </c>
    </row>
    <row r="59" spans="1:2" x14ac:dyDescent="0.2">
      <c r="A59" s="85"/>
    </row>
    <row r="60" spans="1:2" ht="15" customHeight="1" x14ac:dyDescent="0.2">
      <c r="A60" s="83" t="s">
        <v>20</v>
      </c>
      <c r="B60" s="88" t="s">
        <v>57</v>
      </c>
    </row>
    <row r="61" spans="1:2" x14ac:dyDescent="0.2">
      <c r="A61" s="85"/>
      <c r="B61" s="88"/>
    </row>
    <row r="62" spans="1:2" ht="15" customHeight="1" x14ac:dyDescent="0.2">
      <c r="A62" s="83" t="s">
        <v>21</v>
      </c>
      <c r="B62" s="84" t="s">
        <v>51</v>
      </c>
    </row>
  </sheetData>
  <pageMargins left="0.70866141732283472" right="0.70866141732283472" top="0.74803149606299213" bottom="0.74803149606299213" header="0.31496062992125984" footer="0.31496062992125984"/>
  <pageSetup scale="92" fitToHeight="0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5"/>
  <sheetViews>
    <sheetView showGridLines="0" topLeftCell="A184" zoomScaleNormal="100" workbookViewId="0">
      <selection sqref="A1:F218"/>
    </sheetView>
  </sheetViews>
  <sheetFormatPr baseColWidth="10" defaultColWidth="9.140625" defaultRowHeight="11.25" x14ac:dyDescent="0.2"/>
  <cols>
    <col min="1" max="1" width="10" style="19" customWidth="1"/>
    <col min="2" max="2" width="56.7109375" style="19" customWidth="1"/>
    <col min="3" max="3" width="15.7109375" style="19" customWidth="1"/>
    <col min="4" max="5" width="13.7109375" style="19" customWidth="1"/>
    <col min="6" max="16384" width="9.140625" style="19"/>
  </cols>
  <sheetData>
    <row r="1" spans="1:5" s="21" customFormat="1" ht="18.95" customHeight="1" x14ac:dyDescent="0.25">
      <c r="A1" s="162" t="s">
        <v>586</v>
      </c>
      <c r="B1" s="162"/>
      <c r="C1" s="162"/>
      <c r="D1" s="13" t="s">
        <v>531</v>
      </c>
      <c r="E1" s="20">
        <v>2023</v>
      </c>
    </row>
    <row r="2" spans="1:5" s="15" customFormat="1" ht="18.95" customHeight="1" x14ac:dyDescent="0.25">
      <c r="A2" s="162" t="s">
        <v>536</v>
      </c>
      <c r="B2" s="162"/>
      <c r="C2" s="162"/>
      <c r="D2" s="13" t="s">
        <v>532</v>
      </c>
      <c r="E2" s="20" t="s">
        <v>534</v>
      </c>
    </row>
    <row r="3" spans="1:5" s="15" customFormat="1" ht="18.95" customHeight="1" x14ac:dyDescent="0.25">
      <c r="A3" s="162" t="s">
        <v>587</v>
      </c>
      <c r="B3" s="162"/>
      <c r="C3" s="162"/>
      <c r="D3" s="13" t="s">
        <v>533</v>
      </c>
      <c r="E3" s="20">
        <v>3</v>
      </c>
    </row>
    <row r="4" spans="1:5" x14ac:dyDescent="0.2">
      <c r="A4" s="17" t="s">
        <v>136</v>
      </c>
      <c r="B4" s="18"/>
      <c r="C4" s="18"/>
      <c r="D4" s="18"/>
      <c r="E4" s="18"/>
    </row>
    <row r="6" spans="1:5" x14ac:dyDescent="0.2">
      <c r="A6" s="37" t="s">
        <v>501</v>
      </c>
      <c r="B6" s="37"/>
      <c r="C6" s="37"/>
      <c r="D6" s="37"/>
      <c r="E6" s="37"/>
    </row>
    <row r="7" spans="1:5" x14ac:dyDescent="0.2">
      <c r="A7" s="38" t="s">
        <v>91</v>
      </c>
      <c r="B7" s="38" t="s">
        <v>88</v>
      </c>
      <c r="C7" s="38" t="s">
        <v>89</v>
      </c>
      <c r="D7" s="38" t="s">
        <v>245</v>
      </c>
      <c r="E7" s="38"/>
    </row>
    <row r="8" spans="1:5" x14ac:dyDescent="0.2">
      <c r="A8" s="127">
        <v>4100</v>
      </c>
      <c r="B8" s="128" t="s">
        <v>246</v>
      </c>
      <c r="C8" s="129">
        <f>SUM(C9+C19+C25+C28+C34+C37+C46)</f>
        <v>210389675.64999998</v>
      </c>
      <c r="D8" s="144"/>
      <c r="E8" s="146"/>
    </row>
    <row r="9" spans="1:5" x14ac:dyDescent="0.2">
      <c r="A9" s="127">
        <v>4110</v>
      </c>
      <c r="B9" s="128" t="s">
        <v>247</v>
      </c>
      <c r="C9" s="129">
        <f>SUM(C10:C18)</f>
        <v>0</v>
      </c>
      <c r="D9" s="144"/>
      <c r="E9" s="146"/>
    </row>
    <row r="10" spans="1:5" x14ac:dyDescent="0.2">
      <c r="A10" s="127">
        <v>4111</v>
      </c>
      <c r="B10" s="128" t="s">
        <v>248</v>
      </c>
      <c r="C10" s="129">
        <v>0</v>
      </c>
      <c r="D10" s="144"/>
      <c r="E10" s="146"/>
    </row>
    <row r="11" spans="1:5" x14ac:dyDescent="0.2">
      <c r="A11" s="127">
        <v>4112</v>
      </c>
      <c r="B11" s="128" t="s">
        <v>249</v>
      </c>
      <c r="C11" s="129">
        <v>0</v>
      </c>
      <c r="D11" s="144"/>
      <c r="E11" s="146"/>
    </row>
    <row r="12" spans="1:5" x14ac:dyDescent="0.2">
      <c r="A12" s="127">
        <v>4113</v>
      </c>
      <c r="B12" s="128" t="s">
        <v>250</v>
      </c>
      <c r="C12" s="129">
        <v>0</v>
      </c>
      <c r="D12" s="144"/>
      <c r="E12" s="146"/>
    </row>
    <row r="13" spans="1:5" x14ac:dyDescent="0.2">
      <c r="A13" s="127">
        <v>4114</v>
      </c>
      <c r="B13" s="128" t="s">
        <v>251</v>
      </c>
      <c r="C13" s="129">
        <v>0</v>
      </c>
      <c r="D13" s="144"/>
      <c r="E13" s="146"/>
    </row>
    <row r="14" spans="1:5" x14ac:dyDescent="0.2">
      <c r="A14" s="127">
        <v>4115</v>
      </c>
      <c r="B14" s="128" t="s">
        <v>252</v>
      </c>
      <c r="C14" s="129">
        <v>0</v>
      </c>
      <c r="D14" s="144"/>
      <c r="E14" s="146"/>
    </row>
    <row r="15" spans="1:5" x14ac:dyDescent="0.2">
      <c r="A15" s="127">
        <v>4116</v>
      </c>
      <c r="B15" s="128" t="s">
        <v>253</v>
      </c>
      <c r="C15" s="129">
        <v>0</v>
      </c>
      <c r="D15" s="144"/>
      <c r="E15" s="146"/>
    </row>
    <row r="16" spans="1:5" x14ac:dyDescent="0.2">
      <c r="A16" s="127">
        <v>4117</v>
      </c>
      <c r="B16" s="128" t="s">
        <v>254</v>
      </c>
      <c r="C16" s="129">
        <v>0</v>
      </c>
      <c r="D16" s="144"/>
      <c r="E16" s="146"/>
    </row>
    <row r="17" spans="1:5" ht="22.5" x14ac:dyDescent="0.2">
      <c r="A17" s="127">
        <v>4118</v>
      </c>
      <c r="B17" s="148" t="s">
        <v>429</v>
      </c>
      <c r="C17" s="129">
        <v>0</v>
      </c>
      <c r="D17" s="144"/>
      <c r="E17" s="146"/>
    </row>
    <row r="18" spans="1:5" x14ac:dyDescent="0.2">
      <c r="A18" s="127">
        <v>4119</v>
      </c>
      <c r="B18" s="128" t="s">
        <v>255</v>
      </c>
      <c r="C18" s="129">
        <v>0</v>
      </c>
      <c r="D18" s="144"/>
      <c r="E18" s="146"/>
    </row>
    <row r="19" spans="1:5" x14ac:dyDescent="0.2">
      <c r="A19" s="127">
        <v>4120</v>
      </c>
      <c r="B19" s="128" t="s">
        <v>256</v>
      </c>
      <c r="C19" s="129">
        <f>SUM(C20:C24)</f>
        <v>0</v>
      </c>
      <c r="D19" s="144"/>
      <c r="E19" s="146"/>
    </row>
    <row r="20" spans="1:5" x14ac:dyDescent="0.2">
      <c r="A20" s="127">
        <v>4121</v>
      </c>
      <c r="B20" s="128" t="s">
        <v>257</v>
      </c>
      <c r="C20" s="129">
        <v>0</v>
      </c>
      <c r="D20" s="144"/>
      <c r="E20" s="146"/>
    </row>
    <row r="21" spans="1:5" x14ac:dyDescent="0.2">
      <c r="A21" s="127">
        <v>4122</v>
      </c>
      <c r="B21" s="128" t="s">
        <v>430</v>
      </c>
      <c r="C21" s="129">
        <v>0</v>
      </c>
      <c r="D21" s="144"/>
      <c r="E21" s="146"/>
    </row>
    <row r="22" spans="1:5" x14ac:dyDescent="0.2">
      <c r="A22" s="127">
        <v>4123</v>
      </c>
      <c r="B22" s="128" t="s">
        <v>258</v>
      </c>
      <c r="C22" s="129">
        <v>0</v>
      </c>
      <c r="D22" s="144"/>
      <c r="E22" s="146"/>
    </row>
    <row r="23" spans="1:5" x14ac:dyDescent="0.2">
      <c r="A23" s="127">
        <v>4124</v>
      </c>
      <c r="B23" s="128" t="s">
        <v>259</v>
      </c>
      <c r="C23" s="129">
        <v>0</v>
      </c>
      <c r="D23" s="144"/>
      <c r="E23" s="146"/>
    </row>
    <row r="24" spans="1:5" x14ac:dyDescent="0.2">
      <c r="A24" s="127">
        <v>4129</v>
      </c>
      <c r="B24" s="128" t="s">
        <v>260</v>
      </c>
      <c r="C24" s="129">
        <v>0</v>
      </c>
      <c r="D24" s="144"/>
      <c r="E24" s="146"/>
    </row>
    <row r="25" spans="1:5" x14ac:dyDescent="0.2">
      <c r="A25" s="127">
        <v>4130</v>
      </c>
      <c r="B25" s="128" t="s">
        <v>261</v>
      </c>
      <c r="C25" s="129">
        <f>SUM(C26:C27)</f>
        <v>0</v>
      </c>
      <c r="D25" s="144"/>
      <c r="E25" s="146"/>
    </row>
    <row r="26" spans="1:5" x14ac:dyDescent="0.2">
      <c r="A26" s="127">
        <v>4131</v>
      </c>
      <c r="B26" s="128" t="s">
        <v>262</v>
      </c>
      <c r="C26" s="129">
        <v>0</v>
      </c>
      <c r="D26" s="144"/>
      <c r="E26" s="146"/>
    </row>
    <row r="27" spans="1:5" ht="22.5" x14ac:dyDescent="0.2">
      <c r="A27" s="127">
        <v>4132</v>
      </c>
      <c r="B27" s="148" t="s">
        <v>431</v>
      </c>
      <c r="C27" s="129">
        <v>0</v>
      </c>
      <c r="D27" s="144"/>
      <c r="E27" s="146"/>
    </row>
    <row r="28" spans="1:5" x14ac:dyDescent="0.2">
      <c r="A28" s="127">
        <v>4140</v>
      </c>
      <c r="B28" s="128" t="s">
        <v>263</v>
      </c>
      <c r="C28" s="129">
        <f>SUM(C29:C33)</f>
        <v>0</v>
      </c>
      <c r="D28" s="144"/>
      <c r="E28" s="146"/>
    </row>
    <row r="29" spans="1:5" x14ac:dyDescent="0.2">
      <c r="A29" s="127">
        <v>4141</v>
      </c>
      <c r="B29" s="128" t="s">
        <v>264</v>
      </c>
      <c r="C29" s="129">
        <v>0</v>
      </c>
      <c r="D29" s="144"/>
      <c r="E29" s="146"/>
    </row>
    <row r="30" spans="1:5" x14ac:dyDescent="0.2">
      <c r="A30" s="127">
        <v>4143</v>
      </c>
      <c r="B30" s="128" t="s">
        <v>265</v>
      </c>
      <c r="C30" s="129">
        <v>0</v>
      </c>
      <c r="D30" s="144"/>
      <c r="E30" s="146"/>
    </row>
    <row r="31" spans="1:5" x14ac:dyDescent="0.2">
      <c r="A31" s="127">
        <v>4144</v>
      </c>
      <c r="B31" s="128" t="s">
        <v>266</v>
      </c>
      <c r="C31" s="129">
        <v>0</v>
      </c>
      <c r="D31" s="144"/>
      <c r="E31" s="146"/>
    </row>
    <row r="32" spans="1:5" ht="22.5" x14ac:dyDescent="0.2">
      <c r="A32" s="127">
        <v>4145</v>
      </c>
      <c r="B32" s="148" t="s">
        <v>432</v>
      </c>
      <c r="C32" s="129">
        <v>0</v>
      </c>
      <c r="D32" s="144"/>
      <c r="E32" s="146"/>
    </row>
    <row r="33" spans="1:5" x14ac:dyDescent="0.2">
      <c r="A33" s="127">
        <v>4149</v>
      </c>
      <c r="B33" s="128" t="s">
        <v>267</v>
      </c>
      <c r="C33" s="129">
        <v>0</v>
      </c>
      <c r="D33" s="144"/>
      <c r="E33" s="146"/>
    </row>
    <row r="34" spans="1:5" x14ac:dyDescent="0.2">
      <c r="A34" s="127">
        <v>4150</v>
      </c>
      <c r="B34" s="128" t="s">
        <v>433</v>
      </c>
      <c r="C34" s="129">
        <f>SUM(C35:C36)</f>
        <v>17768843.949999999</v>
      </c>
      <c r="D34" s="144"/>
      <c r="E34" s="146"/>
    </row>
    <row r="35" spans="1:5" x14ac:dyDescent="0.2">
      <c r="A35" s="127">
        <v>4151</v>
      </c>
      <c r="B35" s="128" t="s">
        <v>433</v>
      </c>
      <c r="C35" s="129">
        <v>17768843.949999999</v>
      </c>
      <c r="D35" s="144"/>
      <c r="E35" s="146"/>
    </row>
    <row r="36" spans="1:5" ht="22.5" x14ac:dyDescent="0.2">
      <c r="A36" s="127">
        <v>4154</v>
      </c>
      <c r="B36" s="148" t="s">
        <v>434</v>
      </c>
      <c r="C36" s="129">
        <v>0</v>
      </c>
      <c r="D36" s="144"/>
      <c r="E36" s="146"/>
    </row>
    <row r="37" spans="1:5" x14ac:dyDescent="0.2">
      <c r="A37" s="127">
        <v>4160</v>
      </c>
      <c r="B37" s="128" t="s">
        <v>435</v>
      </c>
      <c r="C37" s="129">
        <f>SUM(C38:C45)</f>
        <v>0</v>
      </c>
      <c r="D37" s="144"/>
      <c r="E37" s="146"/>
    </row>
    <row r="38" spans="1:5" x14ac:dyDescent="0.2">
      <c r="A38" s="127">
        <v>4161</v>
      </c>
      <c r="B38" s="128" t="s">
        <v>268</v>
      </c>
      <c r="C38" s="129">
        <v>0</v>
      </c>
      <c r="D38" s="144"/>
      <c r="E38" s="146"/>
    </row>
    <row r="39" spans="1:5" x14ac:dyDescent="0.2">
      <c r="A39" s="127">
        <v>4162</v>
      </c>
      <c r="B39" s="128" t="s">
        <v>269</v>
      </c>
      <c r="C39" s="129">
        <v>0</v>
      </c>
      <c r="D39" s="144"/>
      <c r="E39" s="146"/>
    </row>
    <row r="40" spans="1:5" x14ac:dyDescent="0.2">
      <c r="A40" s="127">
        <v>4163</v>
      </c>
      <c r="B40" s="128" t="s">
        <v>270</v>
      </c>
      <c r="C40" s="129">
        <v>0</v>
      </c>
      <c r="D40" s="144"/>
      <c r="E40" s="146"/>
    </row>
    <row r="41" spans="1:5" x14ac:dyDescent="0.2">
      <c r="A41" s="127">
        <v>4164</v>
      </c>
      <c r="B41" s="128" t="s">
        <v>271</v>
      </c>
      <c r="C41" s="129">
        <v>0</v>
      </c>
      <c r="D41" s="144"/>
      <c r="E41" s="146"/>
    </row>
    <row r="42" spans="1:5" x14ac:dyDescent="0.2">
      <c r="A42" s="127">
        <v>4165</v>
      </c>
      <c r="B42" s="128" t="s">
        <v>272</v>
      </c>
      <c r="C42" s="129">
        <v>0</v>
      </c>
      <c r="D42" s="144"/>
      <c r="E42" s="146"/>
    </row>
    <row r="43" spans="1:5" ht="22.5" x14ac:dyDescent="0.2">
      <c r="A43" s="127">
        <v>4166</v>
      </c>
      <c r="B43" s="148" t="s">
        <v>436</v>
      </c>
      <c r="C43" s="129">
        <v>0</v>
      </c>
      <c r="D43" s="144"/>
      <c r="E43" s="146"/>
    </row>
    <row r="44" spans="1:5" x14ac:dyDescent="0.2">
      <c r="A44" s="127">
        <v>4168</v>
      </c>
      <c r="B44" s="128" t="s">
        <v>273</v>
      </c>
      <c r="C44" s="129">
        <v>0</v>
      </c>
      <c r="D44" s="144"/>
      <c r="E44" s="146"/>
    </row>
    <row r="45" spans="1:5" x14ac:dyDescent="0.2">
      <c r="A45" s="127">
        <v>4169</v>
      </c>
      <c r="B45" s="128" t="s">
        <v>274</v>
      </c>
      <c r="C45" s="129">
        <v>0</v>
      </c>
      <c r="D45" s="144"/>
      <c r="E45" s="146"/>
    </row>
    <row r="46" spans="1:5" x14ac:dyDescent="0.2">
      <c r="A46" s="127">
        <v>4170</v>
      </c>
      <c r="B46" s="128" t="s">
        <v>526</v>
      </c>
      <c r="C46" s="129">
        <f>SUM(C47:C54)</f>
        <v>192620831.69999999</v>
      </c>
      <c r="D46" s="144"/>
      <c r="E46" s="146"/>
    </row>
    <row r="47" spans="1:5" x14ac:dyDescent="0.2">
      <c r="A47" s="127">
        <v>4171</v>
      </c>
      <c r="B47" s="128" t="s">
        <v>437</v>
      </c>
      <c r="C47" s="129">
        <v>0</v>
      </c>
      <c r="D47" s="144"/>
      <c r="E47" s="146"/>
    </row>
    <row r="48" spans="1:5" x14ac:dyDescent="0.2">
      <c r="A48" s="127">
        <v>4172</v>
      </c>
      <c r="B48" s="128" t="s">
        <v>438</v>
      </c>
      <c r="C48" s="129">
        <v>0</v>
      </c>
      <c r="D48" s="144"/>
      <c r="E48" s="146"/>
    </row>
    <row r="49" spans="1:5" ht="22.5" x14ac:dyDescent="0.2">
      <c r="A49" s="127">
        <v>4173</v>
      </c>
      <c r="B49" s="148" t="s">
        <v>439</v>
      </c>
      <c r="C49" s="129">
        <v>192620831.69999999</v>
      </c>
      <c r="D49" s="144"/>
      <c r="E49" s="146"/>
    </row>
    <row r="50" spans="1:5" ht="33.75" x14ac:dyDescent="0.2">
      <c r="A50" s="127">
        <v>4174</v>
      </c>
      <c r="B50" s="148" t="s">
        <v>440</v>
      </c>
      <c r="C50" s="129">
        <v>0</v>
      </c>
      <c r="D50" s="144"/>
      <c r="E50" s="146"/>
    </row>
    <row r="51" spans="1:5" ht="33.75" x14ac:dyDescent="0.2">
      <c r="A51" s="127">
        <v>4175</v>
      </c>
      <c r="B51" s="148" t="s">
        <v>441</v>
      </c>
      <c r="C51" s="129">
        <v>0</v>
      </c>
      <c r="D51" s="144"/>
      <c r="E51" s="146"/>
    </row>
    <row r="52" spans="1:5" ht="33.75" x14ac:dyDescent="0.2">
      <c r="A52" s="127">
        <v>4176</v>
      </c>
      <c r="B52" s="148" t="s">
        <v>442</v>
      </c>
      <c r="C52" s="129">
        <v>0</v>
      </c>
      <c r="D52" s="144"/>
      <c r="E52" s="146"/>
    </row>
    <row r="53" spans="1:5" ht="22.5" x14ac:dyDescent="0.2">
      <c r="A53" s="127">
        <v>4177</v>
      </c>
      <c r="B53" s="148" t="s">
        <v>443</v>
      </c>
      <c r="C53" s="129">
        <v>0</v>
      </c>
      <c r="D53" s="144"/>
      <c r="E53" s="146"/>
    </row>
    <row r="54" spans="1:5" ht="22.5" x14ac:dyDescent="0.2">
      <c r="A54" s="127">
        <v>4178</v>
      </c>
      <c r="B54" s="148" t="s">
        <v>444</v>
      </c>
      <c r="C54" s="129">
        <v>0</v>
      </c>
      <c r="D54" s="144"/>
      <c r="E54" s="146"/>
    </row>
    <row r="55" spans="1:5" x14ac:dyDescent="0.2">
      <c r="A55" s="40"/>
      <c r="B55" s="41"/>
      <c r="C55" s="42"/>
      <c r="D55" s="76"/>
      <c r="E55" s="39"/>
    </row>
    <row r="56" spans="1:5" x14ac:dyDescent="0.2">
      <c r="A56" s="37" t="s">
        <v>500</v>
      </c>
      <c r="B56" s="37"/>
      <c r="C56" s="37"/>
      <c r="D56" s="37"/>
      <c r="E56" s="37"/>
    </row>
    <row r="57" spans="1:5" x14ac:dyDescent="0.2">
      <c r="A57" s="38" t="s">
        <v>91</v>
      </c>
      <c r="B57" s="38" t="s">
        <v>88</v>
      </c>
      <c r="C57" s="38" t="s">
        <v>89</v>
      </c>
      <c r="D57" s="38" t="s">
        <v>245</v>
      </c>
      <c r="E57" s="38"/>
    </row>
    <row r="58" spans="1:5" ht="45" x14ac:dyDescent="0.2">
      <c r="A58" s="127">
        <v>4200</v>
      </c>
      <c r="B58" s="148" t="s">
        <v>445</v>
      </c>
      <c r="C58" s="129">
        <f>+C59+C65</f>
        <v>2760249.05</v>
      </c>
      <c r="D58" s="144"/>
      <c r="E58" s="146"/>
    </row>
    <row r="59" spans="1:5" ht="22.5" x14ac:dyDescent="0.2">
      <c r="A59" s="127">
        <v>4210</v>
      </c>
      <c r="B59" s="148" t="s">
        <v>446</v>
      </c>
      <c r="C59" s="129">
        <f>SUM(C60:C64)</f>
        <v>0</v>
      </c>
      <c r="D59" s="144"/>
      <c r="E59" s="146"/>
    </row>
    <row r="60" spans="1:5" x14ac:dyDescent="0.2">
      <c r="A60" s="127">
        <v>4211</v>
      </c>
      <c r="B60" s="128" t="s">
        <v>275</v>
      </c>
      <c r="C60" s="129">
        <v>0</v>
      </c>
      <c r="D60" s="144"/>
      <c r="E60" s="146"/>
    </row>
    <row r="61" spans="1:5" x14ac:dyDescent="0.2">
      <c r="A61" s="127">
        <v>4212</v>
      </c>
      <c r="B61" s="128" t="s">
        <v>276</v>
      </c>
      <c r="C61" s="129">
        <v>0</v>
      </c>
      <c r="D61" s="144"/>
      <c r="E61" s="146"/>
    </row>
    <row r="62" spans="1:5" x14ac:dyDescent="0.2">
      <c r="A62" s="127">
        <v>4213</v>
      </c>
      <c r="B62" s="128" t="s">
        <v>277</v>
      </c>
      <c r="C62" s="129">
        <v>0</v>
      </c>
      <c r="D62" s="144"/>
      <c r="E62" s="146"/>
    </row>
    <row r="63" spans="1:5" x14ac:dyDescent="0.2">
      <c r="A63" s="127">
        <v>4214</v>
      </c>
      <c r="B63" s="128" t="s">
        <v>447</v>
      </c>
      <c r="C63" s="129">
        <v>0</v>
      </c>
      <c r="D63" s="144"/>
      <c r="E63" s="146"/>
    </row>
    <row r="64" spans="1:5" x14ac:dyDescent="0.2">
      <c r="A64" s="127">
        <v>4215</v>
      </c>
      <c r="B64" s="128" t="s">
        <v>448</v>
      </c>
      <c r="C64" s="129">
        <v>0</v>
      </c>
      <c r="D64" s="144"/>
      <c r="E64" s="146"/>
    </row>
    <row r="65" spans="1:5" x14ac:dyDescent="0.2">
      <c r="A65" s="127">
        <v>4220</v>
      </c>
      <c r="B65" s="128" t="s">
        <v>278</v>
      </c>
      <c r="C65" s="129">
        <f>SUM(C66:C69)</f>
        <v>2760249.05</v>
      </c>
      <c r="D65" s="144"/>
      <c r="E65" s="146"/>
    </row>
    <row r="66" spans="1:5" x14ac:dyDescent="0.2">
      <c r="A66" s="127">
        <v>4221</v>
      </c>
      <c r="B66" s="128" t="s">
        <v>279</v>
      </c>
      <c r="C66" s="129">
        <v>2760249.05</v>
      </c>
      <c r="D66" s="144"/>
      <c r="E66" s="146"/>
    </row>
    <row r="67" spans="1:5" x14ac:dyDescent="0.2">
      <c r="A67" s="127">
        <v>4223</v>
      </c>
      <c r="B67" s="128" t="s">
        <v>280</v>
      </c>
      <c r="C67" s="129">
        <v>0</v>
      </c>
      <c r="D67" s="144"/>
      <c r="E67" s="146"/>
    </row>
    <row r="68" spans="1:5" x14ac:dyDescent="0.2">
      <c r="A68" s="127">
        <v>4225</v>
      </c>
      <c r="B68" s="128" t="s">
        <v>282</v>
      </c>
      <c r="C68" s="129">
        <v>0</v>
      </c>
      <c r="D68" s="144"/>
      <c r="E68" s="146"/>
    </row>
    <row r="69" spans="1:5" x14ac:dyDescent="0.2">
      <c r="A69" s="127">
        <v>4227</v>
      </c>
      <c r="B69" s="128" t="s">
        <v>449</v>
      </c>
      <c r="C69" s="129">
        <v>0</v>
      </c>
      <c r="D69" s="144"/>
      <c r="E69" s="146"/>
    </row>
    <row r="70" spans="1:5" x14ac:dyDescent="0.2">
      <c r="A70" s="39"/>
      <c r="B70" s="39"/>
      <c r="C70" s="39"/>
      <c r="D70" s="39"/>
      <c r="E70" s="39"/>
    </row>
    <row r="71" spans="1:5" x14ac:dyDescent="0.2">
      <c r="A71" s="37" t="s">
        <v>508</v>
      </c>
      <c r="B71" s="37"/>
      <c r="C71" s="37"/>
      <c r="D71" s="37"/>
      <c r="E71" s="37"/>
    </row>
    <row r="72" spans="1:5" x14ac:dyDescent="0.2">
      <c r="A72" s="38" t="s">
        <v>91</v>
      </c>
      <c r="B72" s="38" t="s">
        <v>88</v>
      </c>
      <c r="C72" s="38" t="s">
        <v>89</v>
      </c>
      <c r="D72" s="38" t="s">
        <v>92</v>
      </c>
      <c r="E72" s="38" t="s">
        <v>147</v>
      </c>
    </row>
    <row r="73" spans="1:5" x14ac:dyDescent="0.2">
      <c r="A73" s="150">
        <v>4300</v>
      </c>
      <c r="B73" s="128" t="s">
        <v>283</v>
      </c>
      <c r="C73" s="129">
        <f>C74+C77+C83+C85+C87</f>
        <v>572541.86</v>
      </c>
      <c r="D73" s="128"/>
      <c r="E73" s="128"/>
    </row>
    <row r="74" spans="1:5" x14ac:dyDescent="0.2">
      <c r="A74" s="150">
        <v>4310</v>
      </c>
      <c r="B74" s="128" t="s">
        <v>284</v>
      </c>
      <c r="C74" s="129">
        <f>SUM(C75:C76)</f>
        <v>0</v>
      </c>
      <c r="D74" s="128"/>
      <c r="E74" s="128"/>
    </row>
    <row r="75" spans="1:5" x14ac:dyDescent="0.2">
      <c r="A75" s="150">
        <v>4311</v>
      </c>
      <c r="B75" s="128" t="s">
        <v>450</v>
      </c>
      <c r="C75" s="129">
        <v>0</v>
      </c>
      <c r="D75" s="128"/>
      <c r="E75" s="128"/>
    </row>
    <row r="76" spans="1:5" x14ac:dyDescent="0.2">
      <c r="A76" s="150">
        <v>4319</v>
      </c>
      <c r="B76" s="128" t="s">
        <v>285</v>
      </c>
      <c r="C76" s="129">
        <v>0</v>
      </c>
      <c r="D76" s="128"/>
      <c r="E76" s="128"/>
    </row>
    <row r="77" spans="1:5" x14ac:dyDescent="0.2">
      <c r="A77" s="150">
        <v>4320</v>
      </c>
      <c r="B77" s="128" t="s">
        <v>286</v>
      </c>
      <c r="C77" s="129">
        <f>SUM(C78:C82)</f>
        <v>0</v>
      </c>
      <c r="D77" s="128"/>
      <c r="E77" s="128"/>
    </row>
    <row r="78" spans="1:5" x14ac:dyDescent="0.2">
      <c r="A78" s="150">
        <v>4321</v>
      </c>
      <c r="B78" s="128" t="s">
        <v>287</v>
      </c>
      <c r="C78" s="129">
        <v>0</v>
      </c>
      <c r="D78" s="128"/>
      <c r="E78" s="128"/>
    </row>
    <row r="79" spans="1:5" x14ac:dyDescent="0.2">
      <c r="A79" s="150">
        <v>4322</v>
      </c>
      <c r="B79" s="128" t="s">
        <v>288</v>
      </c>
      <c r="C79" s="129">
        <v>0</v>
      </c>
      <c r="D79" s="128"/>
      <c r="E79" s="128"/>
    </row>
    <row r="80" spans="1:5" x14ac:dyDescent="0.2">
      <c r="A80" s="150">
        <v>4323</v>
      </c>
      <c r="B80" s="128" t="s">
        <v>289</v>
      </c>
      <c r="C80" s="129">
        <v>0</v>
      </c>
      <c r="D80" s="128"/>
      <c r="E80" s="128"/>
    </row>
    <row r="81" spans="1:5" x14ac:dyDescent="0.2">
      <c r="A81" s="150">
        <v>4324</v>
      </c>
      <c r="B81" s="128" t="s">
        <v>290</v>
      </c>
      <c r="C81" s="129">
        <v>0</v>
      </c>
      <c r="D81" s="128"/>
      <c r="E81" s="128"/>
    </row>
    <row r="82" spans="1:5" x14ac:dyDescent="0.2">
      <c r="A82" s="150">
        <v>4325</v>
      </c>
      <c r="B82" s="128" t="s">
        <v>291</v>
      </c>
      <c r="C82" s="129">
        <v>0</v>
      </c>
      <c r="D82" s="128"/>
      <c r="E82" s="128"/>
    </row>
    <row r="83" spans="1:5" x14ac:dyDescent="0.2">
      <c r="A83" s="150">
        <v>4330</v>
      </c>
      <c r="B83" s="128" t="s">
        <v>292</v>
      </c>
      <c r="C83" s="129">
        <f>SUM(C84)</f>
        <v>0</v>
      </c>
      <c r="D83" s="128"/>
      <c r="E83" s="128"/>
    </row>
    <row r="84" spans="1:5" x14ac:dyDescent="0.2">
      <c r="A84" s="150">
        <v>4331</v>
      </c>
      <c r="B84" s="128" t="s">
        <v>292</v>
      </c>
      <c r="C84" s="129">
        <v>0</v>
      </c>
      <c r="D84" s="128"/>
      <c r="E84" s="128"/>
    </row>
    <row r="85" spans="1:5" x14ac:dyDescent="0.2">
      <c r="A85" s="150">
        <v>4340</v>
      </c>
      <c r="B85" s="128" t="s">
        <v>293</v>
      </c>
      <c r="C85" s="129">
        <f>SUM(C86)</f>
        <v>0</v>
      </c>
      <c r="D85" s="128"/>
      <c r="E85" s="128"/>
    </row>
    <row r="86" spans="1:5" x14ac:dyDescent="0.2">
      <c r="A86" s="150">
        <v>4341</v>
      </c>
      <c r="B86" s="128" t="s">
        <v>293</v>
      </c>
      <c r="C86" s="129">
        <v>0</v>
      </c>
      <c r="D86" s="128"/>
      <c r="E86" s="128"/>
    </row>
    <row r="87" spans="1:5" x14ac:dyDescent="0.2">
      <c r="A87" s="150">
        <v>4390</v>
      </c>
      <c r="B87" s="128" t="s">
        <v>294</v>
      </c>
      <c r="C87" s="129">
        <f>SUM(C88:C94)</f>
        <v>572541.86</v>
      </c>
      <c r="D87" s="128"/>
      <c r="E87" s="128"/>
    </row>
    <row r="88" spans="1:5" x14ac:dyDescent="0.2">
      <c r="A88" s="150">
        <v>4392</v>
      </c>
      <c r="B88" s="128" t="s">
        <v>295</v>
      </c>
      <c r="C88" s="129">
        <v>0</v>
      </c>
      <c r="D88" s="128"/>
      <c r="E88" s="128"/>
    </row>
    <row r="89" spans="1:5" x14ac:dyDescent="0.2">
      <c r="A89" s="150">
        <v>4393</v>
      </c>
      <c r="B89" s="128" t="s">
        <v>451</v>
      </c>
      <c r="C89" s="129">
        <v>0</v>
      </c>
      <c r="D89" s="128"/>
      <c r="E89" s="128"/>
    </row>
    <row r="90" spans="1:5" x14ac:dyDescent="0.2">
      <c r="A90" s="150">
        <v>4394</v>
      </c>
      <c r="B90" s="128" t="s">
        <v>296</v>
      </c>
      <c r="C90" s="129">
        <v>0</v>
      </c>
      <c r="D90" s="128"/>
      <c r="E90" s="128"/>
    </row>
    <row r="91" spans="1:5" x14ac:dyDescent="0.2">
      <c r="A91" s="150">
        <v>4395</v>
      </c>
      <c r="B91" s="128" t="s">
        <v>297</v>
      </c>
      <c r="C91" s="129">
        <v>0</v>
      </c>
      <c r="D91" s="128"/>
      <c r="E91" s="128"/>
    </row>
    <row r="92" spans="1:5" x14ac:dyDescent="0.2">
      <c r="A92" s="150">
        <v>4396</v>
      </c>
      <c r="B92" s="128" t="s">
        <v>298</v>
      </c>
      <c r="C92" s="129">
        <v>0</v>
      </c>
      <c r="D92" s="128"/>
      <c r="E92" s="128"/>
    </row>
    <row r="93" spans="1:5" x14ac:dyDescent="0.2">
      <c r="A93" s="150">
        <v>4397</v>
      </c>
      <c r="B93" s="128" t="s">
        <v>452</v>
      </c>
      <c r="C93" s="129">
        <v>0</v>
      </c>
      <c r="D93" s="128"/>
      <c r="E93" s="128"/>
    </row>
    <row r="94" spans="1:5" x14ac:dyDescent="0.2">
      <c r="A94" s="150">
        <v>4399</v>
      </c>
      <c r="B94" s="128" t="s">
        <v>294</v>
      </c>
      <c r="C94" s="129">
        <v>572541.86</v>
      </c>
      <c r="D94" s="128"/>
      <c r="E94" s="128"/>
    </row>
    <row r="95" spans="1:5" x14ac:dyDescent="0.2">
      <c r="A95" s="39"/>
      <c r="B95" s="39"/>
      <c r="C95" s="39"/>
      <c r="D95" s="39"/>
      <c r="E95" s="39"/>
    </row>
    <row r="96" spans="1:5" x14ac:dyDescent="0.2">
      <c r="A96" s="37" t="s">
        <v>502</v>
      </c>
      <c r="B96" s="37"/>
      <c r="C96" s="37"/>
      <c r="D96" s="37"/>
      <c r="E96" s="37"/>
    </row>
    <row r="97" spans="1:5" x14ac:dyDescent="0.2">
      <c r="A97" s="38" t="s">
        <v>91</v>
      </c>
      <c r="B97" s="38" t="s">
        <v>88</v>
      </c>
      <c r="C97" s="38" t="s">
        <v>89</v>
      </c>
      <c r="D97" s="38" t="s">
        <v>299</v>
      </c>
      <c r="E97" s="38" t="s">
        <v>147</v>
      </c>
    </row>
    <row r="98" spans="1:5" x14ac:dyDescent="0.2">
      <c r="A98" s="150">
        <v>5000</v>
      </c>
      <c r="B98" s="128" t="s">
        <v>300</v>
      </c>
      <c r="C98" s="129">
        <f>C99+C127+C160+C170+C185+C214</f>
        <v>127845662.75</v>
      </c>
      <c r="D98" s="152">
        <v>1</v>
      </c>
      <c r="E98" s="128"/>
    </row>
    <row r="99" spans="1:5" x14ac:dyDescent="0.2">
      <c r="A99" s="150">
        <v>5100</v>
      </c>
      <c r="B99" s="128" t="s">
        <v>301</v>
      </c>
      <c r="C99" s="129">
        <f>C100+C107+C117</f>
        <v>127768663.28</v>
      </c>
      <c r="D99" s="152">
        <f>C99/$C$98</f>
        <v>0.99939771543012323</v>
      </c>
      <c r="E99" s="128"/>
    </row>
    <row r="100" spans="1:5" x14ac:dyDescent="0.2">
      <c r="A100" s="150">
        <v>5110</v>
      </c>
      <c r="B100" s="128" t="s">
        <v>302</v>
      </c>
      <c r="C100" s="129">
        <f>SUM(C101:C106)</f>
        <v>64916894.579999998</v>
      </c>
      <c r="D100" s="152">
        <f t="shared" ref="D100:D163" si="0">C100/$C$98</f>
        <v>0.507775494167087</v>
      </c>
      <c r="E100" s="128"/>
    </row>
    <row r="101" spans="1:5" x14ac:dyDescent="0.2">
      <c r="A101" s="150">
        <v>5111</v>
      </c>
      <c r="B101" s="128" t="s">
        <v>303</v>
      </c>
      <c r="C101" s="129">
        <v>37671146.590000004</v>
      </c>
      <c r="D101" s="152">
        <f t="shared" si="0"/>
        <v>0.29466112326129734</v>
      </c>
      <c r="E101" s="128"/>
    </row>
    <row r="102" spans="1:5" x14ac:dyDescent="0.2">
      <c r="A102" s="150">
        <v>5112</v>
      </c>
      <c r="B102" s="128" t="s">
        <v>304</v>
      </c>
      <c r="C102" s="129">
        <v>110997.98</v>
      </c>
      <c r="D102" s="152">
        <f t="shared" si="0"/>
        <v>8.6821858178368278E-4</v>
      </c>
      <c r="E102" s="128"/>
    </row>
    <row r="103" spans="1:5" x14ac:dyDescent="0.2">
      <c r="A103" s="150">
        <v>5113</v>
      </c>
      <c r="B103" s="128" t="s">
        <v>305</v>
      </c>
      <c r="C103" s="129">
        <v>4161705.27</v>
      </c>
      <c r="D103" s="152">
        <f t="shared" si="0"/>
        <v>3.2552573004671605E-2</v>
      </c>
      <c r="E103" s="128"/>
    </row>
    <row r="104" spans="1:5" x14ac:dyDescent="0.2">
      <c r="A104" s="150">
        <v>5114</v>
      </c>
      <c r="B104" s="128" t="s">
        <v>306</v>
      </c>
      <c r="C104" s="129">
        <v>11006334.439999999</v>
      </c>
      <c r="D104" s="152">
        <f t="shared" si="0"/>
        <v>8.6090792626439719E-2</v>
      </c>
      <c r="E104" s="128"/>
    </row>
    <row r="105" spans="1:5" x14ac:dyDescent="0.2">
      <c r="A105" s="150">
        <v>5115</v>
      </c>
      <c r="B105" s="128" t="s">
        <v>307</v>
      </c>
      <c r="C105" s="129">
        <v>11966710.300000001</v>
      </c>
      <c r="D105" s="152">
        <f t="shared" si="0"/>
        <v>9.3602786692894679E-2</v>
      </c>
      <c r="E105" s="128"/>
    </row>
    <row r="106" spans="1:5" x14ac:dyDescent="0.2">
      <c r="A106" s="150">
        <v>5116</v>
      </c>
      <c r="B106" s="128" t="s">
        <v>308</v>
      </c>
      <c r="C106" s="129">
        <v>0</v>
      </c>
      <c r="D106" s="152">
        <f t="shared" si="0"/>
        <v>0</v>
      </c>
      <c r="E106" s="128"/>
    </row>
    <row r="107" spans="1:5" x14ac:dyDescent="0.2">
      <c r="A107" s="150">
        <v>5120</v>
      </c>
      <c r="B107" s="128" t="s">
        <v>309</v>
      </c>
      <c r="C107" s="129">
        <f>SUM(C108:C116)</f>
        <v>16738576.48</v>
      </c>
      <c r="D107" s="152">
        <f t="shared" si="0"/>
        <v>0.13092799646032577</v>
      </c>
      <c r="E107" s="128"/>
    </row>
    <row r="108" spans="1:5" x14ac:dyDescent="0.2">
      <c r="A108" s="150">
        <v>5121</v>
      </c>
      <c r="B108" s="128" t="s">
        <v>310</v>
      </c>
      <c r="C108" s="129">
        <v>1078379.47</v>
      </c>
      <c r="D108" s="152">
        <f t="shared" si="0"/>
        <v>8.4350102053031908E-3</v>
      </c>
      <c r="E108" s="128"/>
    </row>
    <row r="109" spans="1:5" x14ac:dyDescent="0.2">
      <c r="A109" s="150">
        <v>5122</v>
      </c>
      <c r="B109" s="128" t="s">
        <v>311</v>
      </c>
      <c r="C109" s="129">
        <v>191396.96</v>
      </c>
      <c r="D109" s="152">
        <f t="shared" si="0"/>
        <v>1.4970938855725865E-3</v>
      </c>
      <c r="E109" s="128"/>
    </row>
    <row r="110" spans="1:5" x14ac:dyDescent="0.2">
      <c r="A110" s="150">
        <v>5123</v>
      </c>
      <c r="B110" s="128" t="s">
        <v>312</v>
      </c>
      <c r="C110" s="129">
        <v>0</v>
      </c>
      <c r="D110" s="152">
        <f t="shared" si="0"/>
        <v>0</v>
      </c>
      <c r="E110" s="128"/>
    </row>
    <row r="111" spans="1:5" x14ac:dyDescent="0.2">
      <c r="A111" s="150">
        <v>5124</v>
      </c>
      <c r="B111" s="128" t="s">
        <v>313</v>
      </c>
      <c r="C111" s="129">
        <v>5546040.7199999997</v>
      </c>
      <c r="D111" s="152">
        <f t="shared" si="0"/>
        <v>4.3380749887817371E-2</v>
      </c>
      <c r="E111" s="128"/>
    </row>
    <row r="112" spans="1:5" x14ac:dyDescent="0.2">
      <c r="A112" s="150">
        <v>5125</v>
      </c>
      <c r="B112" s="128" t="s">
        <v>314</v>
      </c>
      <c r="C112" s="129">
        <v>583922.04</v>
      </c>
      <c r="D112" s="152">
        <f t="shared" si="0"/>
        <v>4.5673981223895684E-3</v>
      </c>
      <c r="E112" s="128"/>
    </row>
    <row r="113" spans="1:5" x14ac:dyDescent="0.2">
      <c r="A113" s="150">
        <v>5126</v>
      </c>
      <c r="B113" s="128" t="s">
        <v>315</v>
      </c>
      <c r="C113" s="129">
        <v>3975708.38</v>
      </c>
      <c r="D113" s="152">
        <f t="shared" si="0"/>
        <v>3.1097718096032945E-2</v>
      </c>
      <c r="E113" s="128"/>
    </row>
    <row r="114" spans="1:5" x14ac:dyDescent="0.2">
      <c r="A114" s="150">
        <v>5127</v>
      </c>
      <c r="B114" s="128" t="s">
        <v>316</v>
      </c>
      <c r="C114" s="129">
        <v>1991141.46</v>
      </c>
      <c r="D114" s="152">
        <f t="shared" si="0"/>
        <v>1.5574571848351577E-2</v>
      </c>
      <c r="E114" s="128"/>
    </row>
    <row r="115" spans="1:5" x14ac:dyDescent="0.2">
      <c r="A115" s="150">
        <v>5128</v>
      </c>
      <c r="B115" s="128" t="s">
        <v>317</v>
      </c>
      <c r="C115" s="129">
        <v>0</v>
      </c>
      <c r="D115" s="152">
        <f t="shared" si="0"/>
        <v>0</v>
      </c>
      <c r="E115" s="128"/>
    </row>
    <row r="116" spans="1:5" x14ac:dyDescent="0.2">
      <c r="A116" s="150">
        <v>5129</v>
      </c>
      <c r="B116" s="128" t="s">
        <v>318</v>
      </c>
      <c r="C116" s="129">
        <v>3371987.45</v>
      </c>
      <c r="D116" s="152">
        <f t="shared" si="0"/>
        <v>2.6375454414858515E-2</v>
      </c>
      <c r="E116" s="128"/>
    </row>
    <row r="117" spans="1:5" x14ac:dyDescent="0.2">
      <c r="A117" s="150">
        <v>5130</v>
      </c>
      <c r="B117" s="128" t="s">
        <v>319</v>
      </c>
      <c r="C117" s="129">
        <f>SUM(C118:C126)</f>
        <v>46113192.219999991</v>
      </c>
      <c r="D117" s="152">
        <f t="shared" si="0"/>
        <v>0.36069422480271035</v>
      </c>
      <c r="E117" s="128"/>
    </row>
    <row r="118" spans="1:5" x14ac:dyDescent="0.2">
      <c r="A118" s="150">
        <v>5131</v>
      </c>
      <c r="B118" s="128" t="s">
        <v>320</v>
      </c>
      <c r="C118" s="129">
        <v>21850888.34</v>
      </c>
      <c r="D118" s="152">
        <f t="shared" si="0"/>
        <v>0.17091614897197599</v>
      </c>
      <c r="E118" s="128"/>
    </row>
    <row r="119" spans="1:5" x14ac:dyDescent="0.2">
      <c r="A119" s="150">
        <v>5132</v>
      </c>
      <c r="B119" s="128" t="s">
        <v>321</v>
      </c>
      <c r="C119" s="129">
        <v>347381.31</v>
      </c>
      <c r="D119" s="152">
        <f t="shared" si="0"/>
        <v>2.7171927660877958E-3</v>
      </c>
      <c r="E119" s="128"/>
    </row>
    <row r="120" spans="1:5" x14ac:dyDescent="0.2">
      <c r="A120" s="150">
        <v>5133</v>
      </c>
      <c r="B120" s="128" t="s">
        <v>322</v>
      </c>
      <c r="C120" s="129">
        <v>5251521.59</v>
      </c>
      <c r="D120" s="152">
        <f t="shared" si="0"/>
        <v>4.1077041465765331E-2</v>
      </c>
      <c r="E120" s="128"/>
    </row>
    <row r="121" spans="1:5" x14ac:dyDescent="0.2">
      <c r="A121" s="150">
        <v>5134</v>
      </c>
      <c r="B121" s="128" t="s">
        <v>323</v>
      </c>
      <c r="C121" s="129">
        <v>1666541.21</v>
      </c>
      <c r="D121" s="152">
        <f t="shared" si="0"/>
        <v>1.3035570970122723E-2</v>
      </c>
      <c r="E121" s="128"/>
    </row>
    <row r="122" spans="1:5" x14ac:dyDescent="0.2">
      <c r="A122" s="150">
        <v>5135</v>
      </c>
      <c r="B122" s="128" t="s">
        <v>324</v>
      </c>
      <c r="C122" s="129">
        <v>7113989.4299999997</v>
      </c>
      <c r="D122" s="152">
        <f t="shared" si="0"/>
        <v>5.5645137089329999E-2</v>
      </c>
      <c r="E122" s="128"/>
    </row>
    <row r="123" spans="1:5" x14ac:dyDescent="0.2">
      <c r="A123" s="150">
        <v>5136</v>
      </c>
      <c r="B123" s="128" t="s">
        <v>325</v>
      </c>
      <c r="C123" s="129">
        <v>1980370.73</v>
      </c>
      <c r="D123" s="152">
        <f t="shared" si="0"/>
        <v>1.5490323937485317E-2</v>
      </c>
      <c r="E123" s="128"/>
    </row>
    <row r="124" spans="1:5" x14ac:dyDescent="0.2">
      <c r="A124" s="150">
        <v>5137</v>
      </c>
      <c r="B124" s="128" t="s">
        <v>326</v>
      </c>
      <c r="C124" s="129">
        <v>52396.18</v>
      </c>
      <c r="D124" s="152">
        <f t="shared" si="0"/>
        <v>4.0983932401727097E-4</v>
      </c>
      <c r="E124" s="128"/>
    </row>
    <row r="125" spans="1:5" x14ac:dyDescent="0.2">
      <c r="A125" s="150">
        <v>5138</v>
      </c>
      <c r="B125" s="128" t="s">
        <v>327</v>
      </c>
      <c r="C125" s="129">
        <v>73646.100000000006</v>
      </c>
      <c r="D125" s="152">
        <f t="shared" si="0"/>
        <v>5.7605473987814269E-4</v>
      </c>
      <c r="E125" s="128"/>
    </row>
    <row r="126" spans="1:5" x14ac:dyDescent="0.2">
      <c r="A126" s="150">
        <v>5139</v>
      </c>
      <c r="B126" s="128" t="s">
        <v>328</v>
      </c>
      <c r="C126" s="129">
        <v>7776457.3300000001</v>
      </c>
      <c r="D126" s="152">
        <f t="shared" si="0"/>
        <v>6.0826915538047852E-2</v>
      </c>
      <c r="E126" s="128"/>
    </row>
    <row r="127" spans="1:5" x14ac:dyDescent="0.2">
      <c r="A127" s="150">
        <v>5200</v>
      </c>
      <c r="B127" s="128" t="s">
        <v>329</v>
      </c>
      <c r="C127" s="129">
        <f>C128+C131+C134+C137+C142+C146+C149+C151+C157</f>
        <v>76992.100000000006</v>
      </c>
      <c r="D127" s="152">
        <f t="shared" si="0"/>
        <v>6.0222692224261634E-4</v>
      </c>
      <c r="E127" s="128"/>
    </row>
    <row r="128" spans="1:5" x14ac:dyDescent="0.2">
      <c r="A128" s="150">
        <v>5210</v>
      </c>
      <c r="B128" s="128" t="s">
        <v>330</v>
      </c>
      <c r="C128" s="129">
        <f>SUM(C129:C130)</f>
        <v>0</v>
      </c>
      <c r="D128" s="152">
        <f t="shared" si="0"/>
        <v>0</v>
      </c>
      <c r="E128" s="128"/>
    </row>
    <row r="129" spans="1:5" x14ac:dyDescent="0.2">
      <c r="A129" s="150">
        <v>5211</v>
      </c>
      <c r="B129" s="128" t="s">
        <v>331</v>
      </c>
      <c r="C129" s="129">
        <v>0</v>
      </c>
      <c r="D129" s="152">
        <f t="shared" si="0"/>
        <v>0</v>
      </c>
      <c r="E129" s="128"/>
    </row>
    <row r="130" spans="1:5" x14ac:dyDescent="0.2">
      <c r="A130" s="150">
        <v>5212</v>
      </c>
      <c r="B130" s="128" t="s">
        <v>332</v>
      </c>
      <c r="C130" s="129">
        <v>0</v>
      </c>
      <c r="D130" s="152">
        <f t="shared" si="0"/>
        <v>0</v>
      </c>
      <c r="E130" s="128"/>
    </row>
    <row r="131" spans="1:5" x14ac:dyDescent="0.2">
      <c r="A131" s="150">
        <v>5220</v>
      </c>
      <c r="B131" s="128" t="s">
        <v>333</v>
      </c>
      <c r="C131" s="129">
        <f>SUM(C132:C133)</f>
        <v>0</v>
      </c>
      <c r="D131" s="152">
        <f t="shared" si="0"/>
        <v>0</v>
      </c>
      <c r="E131" s="128"/>
    </row>
    <row r="132" spans="1:5" x14ac:dyDescent="0.2">
      <c r="A132" s="150">
        <v>5221</v>
      </c>
      <c r="B132" s="128" t="s">
        <v>334</v>
      </c>
      <c r="C132" s="129">
        <v>0</v>
      </c>
      <c r="D132" s="152">
        <f t="shared" si="0"/>
        <v>0</v>
      </c>
      <c r="E132" s="128"/>
    </row>
    <row r="133" spans="1:5" x14ac:dyDescent="0.2">
      <c r="A133" s="150">
        <v>5222</v>
      </c>
      <c r="B133" s="128" t="s">
        <v>335</v>
      </c>
      <c r="C133" s="129">
        <v>0</v>
      </c>
      <c r="D133" s="152">
        <f t="shared" si="0"/>
        <v>0</v>
      </c>
      <c r="E133" s="128"/>
    </row>
    <row r="134" spans="1:5" x14ac:dyDescent="0.2">
      <c r="A134" s="150">
        <v>5230</v>
      </c>
      <c r="B134" s="128" t="s">
        <v>280</v>
      </c>
      <c r="C134" s="129">
        <f>SUM(C135:C136)</f>
        <v>0</v>
      </c>
      <c r="D134" s="152">
        <f t="shared" si="0"/>
        <v>0</v>
      </c>
      <c r="E134" s="128"/>
    </row>
    <row r="135" spans="1:5" x14ac:dyDescent="0.2">
      <c r="A135" s="150">
        <v>5231</v>
      </c>
      <c r="B135" s="128" t="s">
        <v>336</v>
      </c>
      <c r="C135" s="129">
        <v>0</v>
      </c>
      <c r="D135" s="152">
        <f t="shared" si="0"/>
        <v>0</v>
      </c>
      <c r="E135" s="128"/>
    </row>
    <row r="136" spans="1:5" x14ac:dyDescent="0.2">
      <c r="A136" s="150">
        <v>5232</v>
      </c>
      <c r="B136" s="128" t="s">
        <v>337</v>
      </c>
      <c r="C136" s="129">
        <v>0</v>
      </c>
      <c r="D136" s="152">
        <f t="shared" si="0"/>
        <v>0</v>
      </c>
      <c r="E136" s="128"/>
    </row>
    <row r="137" spans="1:5" x14ac:dyDescent="0.2">
      <c r="A137" s="150">
        <v>5240</v>
      </c>
      <c r="B137" s="128" t="s">
        <v>281</v>
      </c>
      <c r="C137" s="129">
        <f>SUM(C138:C141)</f>
        <v>76992.100000000006</v>
      </c>
      <c r="D137" s="152">
        <f t="shared" si="0"/>
        <v>6.0222692224261634E-4</v>
      </c>
      <c r="E137" s="128"/>
    </row>
    <row r="138" spans="1:5" x14ac:dyDescent="0.2">
      <c r="A138" s="150">
        <v>5241</v>
      </c>
      <c r="B138" s="128" t="s">
        <v>338</v>
      </c>
      <c r="C138" s="129">
        <v>76992.100000000006</v>
      </c>
      <c r="D138" s="152">
        <f t="shared" si="0"/>
        <v>6.0222692224261634E-4</v>
      </c>
      <c r="E138" s="128"/>
    </row>
    <row r="139" spans="1:5" x14ac:dyDescent="0.2">
      <c r="A139" s="150">
        <v>5242</v>
      </c>
      <c r="B139" s="128" t="s">
        <v>339</v>
      </c>
      <c r="C139" s="129">
        <v>0</v>
      </c>
      <c r="D139" s="152">
        <f t="shared" si="0"/>
        <v>0</v>
      </c>
      <c r="E139" s="128"/>
    </row>
    <row r="140" spans="1:5" x14ac:dyDescent="0.2">
      <c r="A140" s="150">
        <v>5243</v>
      </c>
      <c r="B140" s="128" t="s">
        <v>340</v>
      </c>
      <c r="C140" s="129">
        <v>0</v>
      </c>
      <c r="D140" s="152">
        <f t="shared" si="0"/>
        <v>0</v>
      </c>
      <c r="E140" s="128"/>
    </row>
    <row r="141" spans="1:5" x14ac:dyDescent="0.2">
      <c r="A141" s="150">
        <v>5244</v>
      </c>
      <c r="B141" s="128" t="s">
        <v>341</v>
      </c>
      <c r="C141" s="129">
        <v>0</v>
      </c>
      <c r="D141" s="152">
        <f t="shared" si="0"/>
        <v>0</v>
      </c>
      <c r="E141" s="128"/>
    </row>
    <row r="142" spans="1:5" x14ac:dyDescent="0.2">
      <c r="A142" s="150">
        <v>5250</v>
      </c>
      <c r="B142" s="128" t="s">
        <v>282</v>
      </c>
      <c r="C142" s="129">
        <f>SUM(C143:C145)</f>
        <v>0</v>
      </c>
      <c r="D142" s="152">
        <f t="shared" si="0"/>
        <v>0</v>
      </c>
      <c r="E142" s="128"/>
    </row>
    <row r="143" spans="1:5" x14ac:dyDescent="0.2">
      <c r="A143" s="150">
        <v>5251</v>
      </c>
      <c r="B143" s="128" t="s">
        <v>342</v>
      </c>
      <c r="C143" s="129">
        <v>0</v>
      </c>
      <c r="D143" s="152">
        <f t="shared" si="0"/>
        <v>0</v>
      </c>
      <c r="E143" s="128"/>
    </row>
    <row r="144" spans="1:5" x14ac:dyDescent="0.2">
      <c r="A144" s="150">
        <v>5252</v>
      </c>
      <c r="B144" s="128" t="s">
        <v>343</v>
      </c>
      <c r="C144" s="129">
        <v>0</v>
      </c>
      <c r="D144" s="152">
        <f t="shared" si="0"/>
        <v>0</v>
      </c>
      <c r="E144" s="128"/>
    </row>
    <row r="145" spans="1:5" x14ac:dyDescent="0.2">
      <c r="A145" s="150">
        <v>5259</v>
      </c>
      <c r="B145" s="128" t="s">
        <v>344</v>
      </c>
      <c r="C145" s="129">
        <v>0</v>
      </c>
      <c r="D145" s="152">
        <f t="shared" si="0"/>
        <v>0</v>
      </c>
      <c r="E145" s="128"/>
    </row>
    <row r="146" spans="1:5" x14ac:dyDescent="0.2">
      <c r="A146" s="150">
        <v>5260</v>
      </c>
      <c r="B146" s="128" t="s">
        <v>345</v>
      </c>
      <c r="C146" s="129">
        <f>SUM(C147:C148)</f>
        <v>0</v>
      </c>
      <c r="D146" s="152">
        <f t="shared" si="0"/>
        <v>0</v>
      </c>
      <c r="E146" s="128"/>
    </row>
    <row r="147" spans="1:5" x14ac:dyDescent="0.2">
      <c r="A147" s="150">
        <v>5261</v>
      </c>
      <c r="B147" s="128" t="s">
        <v>346</v>
      </c>
      <c r="C147" s="129">
        <v>0</v>
      </c>
      <c r="D147" s="152">
        <f t="shared" si="0"/>
        <v>0</v>
      </c>
      <c r="E147" s="128"/>
    </row>
    <row r="148" spans="1:5" x14ac:dyDescent="0.2">
      <c r="A148" s="150">
        <v>5262</v>
      </c>
      <c r="B148" s="128" t="s">
        <v>347</v>
      </c>
      <c r="C148" s="129">
        <v>0</v>
      </c>
      <c r="D148" s="152">
        <f t="shared" si="0"/>
        <v>0</v>
      </c>
      <c r="E148" s="128"/>
    </row>
    <row r="149" spans="1:5" x14ac:dyDescent="0.2">
      <c r="A149" s="150">
        <v>5270</v>
      </c>
      <c r="B149" s="128" t="s">
        <v>348</v>
      </c>
      <c r="C149" s="129">
        <f>SUM(C150)</f>
        <v>0</v>
      </c>
      <c r="D149" s="152">
        <f t="shared" si="0"/>
        <v>0</v>
      </c>
      <c r="E149" s="128"/>
    </row>
    <row r="150" spans="1:5" x14ac:dyDescent="0.2">
      <c r="A150" s="150">
        <v>5271</v>
      </c>
      <c r="B150" s="128" t="s">
        <v>349</v>
      </c>
      <c r="C150" s="129">
        <v>0</v>
      </c>
      <c r="D150" s="152">
        <f t="shared" si="0"/>
        <v>0</v>
      </c>
      <c r="E150" s="128"/>
    </row>
    <row r="151" spans="1:5" x14ac:dyDescent="0.2">
      <c r="A151" s="150">
        <v>5280</v>
      </c>
      <c r="B151" s="128" t="s">
        <v>350</v>
      </c>
      <c r="C151" s="129">
        <f>SUM(C152:C156)</f>
        <v>0</v>
      </c>
      <c r="D151" s="152">
        <f t="shared" si="0"/>
        <v>0</v>
      </c>
      <c r="E151" s="128"/>
    </row>
    <row r="152" spans="1:5" x14ac:dyDescent="0.2">
      <c r="A152" s="150">
        <v>5281</v>
      </c>
      <c r="B152" s="128" t="s">
        <v>351</v>
      </c>
      <c r="C152" s="129">
        <v>0</v>
      </c>
      <c r="D152" s="152">
        <f t="shared" si="0"/>
        <v>0</v>
      </c>
      <c r="E152" s="128"/>
    </row>
    <row r="153" spans="1:5" x14ac:dyDescent="0.2">
      <c r="A153" s="150">
        <v>5282</v>
      </c>
      <c r="B153" s="128" t="s">
        <v>352</v>
      </c>
      <c r="C153" s="129">
        <v>0</v>
      </c>
      <c r="D153" s="152">
        <f t="shared" si="0"/>
        <v>0</v>
      </c>
      <c r="E153" s="128"/>
    </row>
    <row r="154" spans="1:5" x14ac:dyDescent="0.2">
      <c r="A154" s="150">
        <v>5283</v>
      </c>
      <c r="B154" s="128" t="s">
        <v>353</v>
      </c>
      <c r="C154" s="129">
        <v>0</v>
      </c>
      <c r="D154" s="152">
        <f t="shared" si="0"/>
        <v>0</v>
      </c>
      <c r="E154" s="128"/>
    </row>
    <row r="155" spans="1:5" x14ac:dyDescent="0.2">
      <c r="A155" s="150">
        <v>5284</v>
      </c>
      <c r="B155" s="128" t="s">
        <v>354</v>
      </c>
      <c r="C155" s="129">
        <v>0</v>
      </c>
      <c r="D155" s="152">
        <f t="shared" si="0"/>
        <v>0</v>
      </c>
      <c r="E155" s="128"/>
    </row>
    <row r="156" spans="1:5" x14ac:dyDescent="0.2">
      <c r="A156" s="150">
        <v>5285</v>
      </c>
      <c r="B156" s="128" t="s">
        <v>355</v>
      </c>
      <c r="C156" s="129">
        <v>0</v>
      </c>
      <c r="D156" s="152">
        <f t="shared" si="0"/>
        <v>0</v>
      </c>
      <c r="E156" s="128"/>
    </row>
    <row r="157" spans="1:5" x14ac:dyDescent="0.2">
      <c r="A157" s="150">
        <v>5290</v>
      </c>
      <c r="B157" s="128" t="s">
        <v>356</v>
      </c>
      <c r="C157" s="129">
        <f>SUM(C158:C159)</f>
        <v>0</v>
      </c>
      <c r="D157" s="152">
        <f t="shared" si="0"/>
        <v>0</v>
      </c>
      <c r="E157" s="128"/>
    </row>
    <row r="158" spans="1:5" x14ac:dyDescent="0.2">
      <c r="A158" s="150">
        <v>5291</v>
      </c>
      <c r="B158" s="128" t="s">
        <v>357</v>
      </c>
      <c r="C158" s="129">
        <v>0</v>
      </c>
      <c r="D158" s="152">
        <f t="shared" si="0"/>
        <v>0</v>
      </c>
      <c r="E158" s="128"/>
    </row>
    <row r="159" spans="1:5" x14ac:dyDescent="0.2">
      <c r="A159" s="150">
        <v>5292</v>
      </c>
      <c r="B159" s="128" t="s">
        <v>358</v>
      </c>
      <c r="C159" s="129">
        <v>0</v>
      </c>
      <c r="D159" s="152">
        <f t="shared" si="0"/>
        <v>0</v>
      </c>
      <c r="E159" s="128"/>
    </row>
    <row r="160" spans="1:5" x14ac:dyDescent="0.2">
      <c r="A160" s="150">
        <v>5300</v>
      </c>
      <c r="B160" s="128" t="s">
        <v>359</v>
      </c>
      <c r="C160" s="129">
        <f>C161+C164+C167</f>
        <v>0</v>
      </c>
      <c r="D160" s="152">
        <f t="shared" si="0"/>
        <v>0</v>
      </c>
      <c r="E160" s="128"/>
    </row>
    <row r="161" spans="1:5" x14ac:dyDescent="0.2">
      <c r="A161" s="150">
        <v>5310</v>
      </c>
      <c r="B161" s="128" t="s">
        <v>275</v>
      </c>
      <c r="C161" s="129">
        <f>C162+C163</f>
        <v>0</v>
      </c>
      <c r="D161" s="152">
        <f t="shared" si="0"/>
        <v>0</v>
      </c>
      <c r="E161" s="128"/>
    </row>
    <row r="162" spans="1:5" x14ac:dyDescent="0.2">
      <c r="A162" s="150">
        <v>5311</v>
      </c>
      <c r="B162" s="128" t="s">
        <v>360</v>
      </c>
      <c r="C162" s="129">
        <v>0</v>
      </c>
      <c r="D162" s="152">
        <f t="shared" si="0"/>
        <v>0</v>
      </c>
      <c r="E162" s="128"/>
    </row>
    <row r="163" spans="1:5" x14ac:dyDescent="0.2">
      <c r="A163" s="150">
        <v>5312</v>
      </c>
      <c r="B163" s="128" t="s">
        <v>361</v>
      </c>
      <c r="C163" s="129">
        <v>0</v>
      </c>
      <c r="D163" s="152">
        <f t="shared" si="0"/>
        <v>0</v>
      </c>
      <c r="E163" s="128"/>
    </row>
    <row r="164" spans="1:5" x14ac:dyDescent="0.2">
      <c r="A164" s="150">
        <v>5320</v>
      </c>
      <c r="B164" s="128" t="s">
        <v>276</v>
      </c>
      <c r="C164" s="129">
        <f>SUM(C165:C166)</f>
        <v>0</v>
      </c>
      <c r="D164" s="152">
        <f t="shared" ref="D164:D216" si="1">C164/$C$98</f>
        <v>0</v>
      </c>
      <c r="E164" s="128"/>
    </row>
    <row r="165" spans="1:5" x14ac:dyDescent="0.2">
      <c r="A165" s="150">
        <v>5321</v>
      </c>
      <c r="B165" s="128" t="s">
        <v>362</v>
      </c>
      <c r="C165" s="129">
        <v>0</v>
      </c>
      <c r="D165" s="152">
        <f t="shared" si="1"/>
        <v>0</v>
      </c>
      <c r="E165" s="128"/>
    </row>
    <row r="166" spans="1:5" x14ac:dyDescent="0.2">
      <c r="A166" s="150">
        <v>5322</v>
      </c>
      <c r="B166" s="128" t="s">
        <v>363</v>
      </c>
      <c r="C166" s="129">
        <v>0</v>
      </c>
      <c r="D166" s="152">
        <f t="shared" si="1"/>
        <v>0</v>
      </c>
      <c r="E166" s="128"/>
    </row>
    <row r="167" spans="1:5" x14ac:dyDescent="0.2">
      <c r="A167" s="150">
        <v>5330</v>
      </c>
      <c r="B167" s="128" t="s">
        <v>277</v>
      </c>
      <c r="C167" s="129">
        <f>SUM(C168:C169)</f>
        <v>0</v>
      </c>
      <c r="D167" s="152">
        <f t="shared" si="1"/>
        <v>0</v>
      </c>
      <c r="E167" s="128"/>
    </row>
    <row r="168" spans="1:5" x14ac:dyDescent="0.2">
      <c r="A168" s="150">
        <v>5331</v>
      </c>
      <c r="B168" s="128" t="s">
        <v>364</v>
      </c>
      <c r="C168" s="129">
        <v>0</v>
      </c>
      <c r="D168" s="152">
        <f t="shared" si="1"/>
        <v>0</v>
      </c>
      <c r="E168" s="128"/>
    </row>
    <row r="169" spans="1:5" x14ac:dyDescent="0.2">
      <c r="A169" s="150">
        <v>5332</v>
      </c>
      <c r="B169" s="128" t="s">
        <v>365</v>
      </c>
      <c r="C169" s="129">
        <v>0</v>
      </c>
      <c r="D169" s="152">
        <f t="shared" si="1"/>
        <v>0</v>
      </c>
      <c r="E169" s="128"/>
    </row>
    <row r="170" spans="1:5" x14ac:dyDescent="0.2">
      <c r="A170" s="150">
        <v>5400</v>
      </c>
      <c r="B170" s="128" t="s">
        <v>366</v>
      </c>
      <c r="C170" s="129">
        <f>C171+C174+C177+C180+C182</f>
        <v>0</v>
      </c>
      <c r="D170" s="152">
        <f t="shared" si="1"/>
        <v>0</v>
      </c>
      <c r="E170" s="128"/>
    </row>
    <row r="171" spans="1:5" x14ac:dyDescent="0.2">
      <c r="A171" s="150">
        <v>5410</v>
      </c>
      <c r="B171" s="128" t="s">
        <v>367</v>
      </c>
      <c r="C171" s="129">
        <f>SUM(C172:C173)</f>
        <v>0</v>
      </c>
      <c r="D171" s="152">
        <f t="shared" si="1"/>
        <v>0</v>
      </c>
      <c r="E171" s="128"/>
    </row>
    <row r="172" spans="1:5" x14ac:dyDescent="0.2">
      <c r="A172" s="150">
        <v>5411</v>
      </c>
      <c r="B172" s="128" t="s">
        <v>368</v>
      </c>
      <c r="C172" s="129">
        <v>0</v>
      </c>
      <c r="D172" s="152">
        <f t="shared" si="1"/>
        <v>0</v>
      </c>
      <c r="E172" s="128"/>
    </row>
    <row r="173" spans="1:5" x14ac:dyDescent="0.2">
      <c r="A173" s="150">
        <v>5412</v>
      </c>
      <c r="B173" s="128" t="s">
        <v>369</v>
      </c>
      <c r="C173" s="129">
        <v>0</v>
      </c>
      <c r="D173" s="152">
        <f t="shared" si="1"/>
        <v>0</v>
      </c>
      <c r="E173" s="128"/>
    </row>
    <row r="174" spans="1:5" x14ac:dyDescent="0.2">
      <c r="A174" s="150">
        <v>5420</v>
      </c>
      <c r="B174" s="128" t="s">
        <v>370</v>
      </c>
      <c r="C174" s="129">
        <f>SUM(C175:C176)</f>
        <v>0</v>
      </c>
      <c r="D174" s="152">
        <f t="shared" si="1"/>
        <v>0</v>
      </c>
      <c r="E174" s="128"/>
    </row>
    <row r="175" spans="1:5" x14ac:dyDescent="0.2">
      <c r="A175" s="150">
        <v>5421</v>
      </c>
      <c r="B175" s="128" t="s">
        <v>371</v>
      </c>
      <c r="C175" s="129">
        <v>0</v>
      </c>
      <c r="D175" s="152">
        <f t="shared" si="1"/>
        <v>0</v>
      </c>
      <c r="E175" s="128"/>
    </row>
    <row r="176" spans="1:5" x14ac:dyDescent="0.2">
      <c r="A176" s="150">
        <v>5422</v>
      </c>
      <c r="B176" s="128" t="s">
        <v>372</v>
      </c>
      <c r="C176" s="129">
        <v>0</v>
      </c>
      <c r="D176" s="152">
        <f t="shared" si="1"/>
        <v>0</v>
      </c>
      <c r="E176" s="128"/>
    </row>
    <row r="177" spans="1:5" x14ac:dyDescent="0.2">
      <c r="A177" s="150">
        <v>5430</v>
      </c>
      <c r="B177" s="128" t="s">
        <v>373</v>
      </c>
      <c r="C177" s="129">
        <f>SUM(C178:C179)</f>
        <v>0</v>
      </c>
      <c r="D177" s="152">
        <f t="shared" si="1"/>
        <v>0</v>
      </c>
      <c r="E177" s="128"/>
    </row>
    <row r="178" spans="1:5" x14ac:dyDescent="0.2">
      <c r="A178" s="150">
        <v>5431</v>
      </c>
      <c r="B178" s="128" t="s">
        <v>374</v>
      </c>
      <c r="C178" s="129">
        <v>0</v>
      </c>
      <c r="D178" s="152">
        <f t="shared" si="1"/>
        <v>0</v>
      </c>
      <c r="E178" s="128"/>
    </row>
    <row r="179" spans="1:5" x14ac:dyDescent="0.2">
      <c r="A179" s="150">
        <v>5432</v>
      </c>
      <c r="B179" s="128" t="s">
        <v>375</v>
      </c>
      <c r="C179" s="129">
        <v>0</v>
      </c>
      <c r="D179" s="152">
        <f t="shared" si="1"/>
        <v>0</v>
      </c>
      <c r="E179" s="128"/>
    </row>
    <row r="180" spans="1:5" x14ac:dyDescent="0.2">
      <c r="A180" s="150">
        <v>5440</v>
      </c>
      <c r="B180" s="128" t="s">
        <v>376</v>
      </c>
      <c r="C180" s="129">
        <f>SUM(C181)</f>
        <v>0</v>
      </c>
      <c r="D180" s="152">
        <f t="shared" si="1"/>
        <v>0</v>
      </c>
      <c r="E180" s="128"/>
    </row>
    <row r="181" spans="1:5" x14ac:dyDescent="0.2">
      <c r="A181" s="150">
        <v>5441</v>
      </c>
      <c r="B181" s="128" t="s">
        <v>376</v>
      </c>
      <c r="C181" s="129">
        <v>0</v>
      </c>
      <c r="D181" s="152">
        <f t="shared" si="1"/>
        <v>0</v>
      </c>
      <c r="E181" s="128"/>
    </row>
    <row r="182" spans="1:5" x14ac:dyDescent="0.2">
      <c r="A182" s="150">
        <v>5450</v>
      </c>
      <c r="B182" s="128" t="s">
        <v>377</v>
      </c>
      <c r="C182" s="129">
        <f>SUM(C183:C184)</f>
        <v>0</v>
      </c>
      <c r="D182" s="152">
        <f t="shared" si="1"/>
        <v>0</v>
      </c>
      <c r="E182" s="128"/>
    </row>
    <row r="183" spans="1:5" x14ac:dyDescent="0.2">
      <c r="A183" s="150">
        <v>5451</v>
      </c>
      <c r="B183" s="128" t="s">
        <v>378</v>
      </c>
      <c r="C183" s="129">
        <v>0</v>
      </c>
      <c r="D183" s="152">
        <f t="shared" si="1"/>
        <v>0</v>
      </c>
      <c r="E183" s="128"/>
    </row>
    <row r="184" spans="1:5" x14ac:dyDescent="0.2">
      <c r="A184" s="150">
        <v>5452</v>
      </c>
      <c r="B184" s="128" t="s">
        <v>379</v>
      </c>
      <c r="C184" s="129">
        <v>0</v>
      </c>
      <c r="D184" s="152">
        <f t="shared" si="1"/>
        <v>0</v>
      </c>
      <c r="E184" s="128"/>
    </row>
    <row r="185" spans="1:5" x14ac:dyDescent="0.2">
      <c r="A185" s="150">
        <v>5500</v>
      </c>
      <c r="B185" s="128" t="s">
        <v>380</v>
      </c>
      <c r="C185" s="129">
        <f>C186+C195+C198+C204</f>
        <v>7.37</v>
      </c>
      <c r="D185" s="152">
        <f t="shared" si="1"/>
        <v>5.7647634197899292E-8</v>
      </c>
      <c r="E185" s="128"/>
    </row>
    <row r="186" spans="1:5" x14ac:dyDescent="0.2">
      <c r="A186" s="150">
        <v>5510</v>
      </c>
      <c r="B186" s="128" t="s">
        <v>381</v>
      </c>
      <c r="C186" s="129">
        <f>SUM(C187:C194)</f>
        <v>0</v>
      </c>
      <c r="D186" s="152">
        <f t="shared" si="1"/>
        <v>0</v>
      </c>
      <c r="E186" s="128"/>
    </row>
    <row r="187" spans="1:5" x14ac:dyDescent="0.2">
      <c r="A187" s="150">
        <v>5511</v>
      </c>
      <c r="B187" s="128" t="s">
        <v>382</v>
      </c>
      <c r="C187" s="129">
        <v>0</v>
      </c>
      <c r="D187" s="152">
        <f t="shared" si="1"/>
        <v>0</v>
      </c>
      <c r="E187" s="128"/>
    </row>
    <row r="188" spans="1:5" x14ac:dyDescent="0.2">
      <c r="A188" s="150">
        <v>5512</v>
      </c>
      <c r="B188" s="128" t="s">
        <v>383</v>
      </c>
      <c r="C188" s="129">
        <v>0</v>
      </c>
      <c r="D188" s="152">
        <f t="shared" si="1"/>
        <v>0</v>
      </c>
      <c r="E188" s="128"/>
    </row>
    <row r="189" spans="1:5" x14ac:dyDescent="0.2">
      <c r="A189" s="150">
        <v>5513</v>
      </c>
      <c r="B189" s="128" t="s">
        <v>384</v>
      </c>
      <c r="C189" s="129">
        <v>0</v>
      </c>
      <c r="D189" s="152">
        <f t="shared" si="1"/>
        <v>0</v>
      </c>
      <c r="E189" s="128"/>
    </row>
    <row r="190" spans="1:5" x14ac:dyDescent="0.2">
      <c r="A190" s="150">
        <v>5514</v>
      </c>
      <c r="B190" s="128" t="s">
        <v>385</v>
      </c>
      <c r="C190" s="129">
        <v>0</v>
      </c>
      <c r="D190" s="152">
        <f t="shared" si="1"/>
        <v>0</v>
      </c>
      <c r="E190" s="128"/>
    </row>
    <row r="191" spans="1:5" x14ac:dyDescent="0.2">
      <c r="A191" s="150">
        <v>5515</v>
      </c>
      <c r="B191" s="128" t="s">
        <v>386</v>
      </c>
      <c r="C191" s="129">
        <v>0</v>
      </c>
      <c r="D191" s="152">
        <f t="shared" si="1"/>
        <v>0</v>
      </c>
      <c r="E191" s="128"/>
    </row>
    <row r="192" spans="1:5" x14ac:dyDescent="0.2">
      <c r="A192" s="150">
        <v>5516</v>
      </c>
      <c r="B192" s="128" t="s">
        <v>387</v>
      </c>
      <c r="C192" s="129">
        <v>0</v>
      </c>
      <c r="D192" s="152">
        <f t="shared" si="1"/>
        <v>0</v>
      </c>
      <c r="E192" s="128"/>
    </row>
    <row r="193" spans="1:5" x14ac:dyDescent="0.2">
      <c r="A193" s="150">
        <v>5517</v>
      </c>
      <c r="B193" s="128" t="s">
        <v>388</v>
      </c>
      <c r="C193" s="129">
        <v>0</v>
      </c>
      <c r="D193" s="152">
        <f t="shared" si="1"/>
        <v>0</v>
      </c>
      <c r="E193" s="128"/>
    </row>
    <row r="194" spans="1:5" x14ac:dyDescent="0.2">
      <c r="A194" s="150">
        <v>5518</v>
      </c>
      <c r="B194" s="128" t="s">
        <v>69</v>
      </c>
      <c r="C194" s="129">
        <v>0</v>
      </c>
      <c r="D194" s="152">
        <f t="shared" si="1"/>
        <v>0</v>
      </c>
      <c r="E194" s="128"/>
    </row>
    <row r="195" spans="1:5" x14ac:dyDescent="0.2">
      <c r="A195" s="150">
        <v>5520</v>
      </c>
      <c r="B195" s="128" t="s">
        <v>68</v>
      </c>
      <c r="C195" s="129">
        <f>SUM(C196:C197)</f>
        <v>0</v>
      </c>
      <c r="D195" s="152">
        <f t="shared" si="1"/>
        <v>0</v>
      </c>
      <c r="E195" s="128"/>
    </row>
    <row r="196" spans="1:5" x14ac:dyDescent="0.2">
      <c r="A196" s="150">
        <v>5521</v>
      </c>
      <c r="B196" s="128" t="s">
        <v>389</v>
      </c>
      <c r="C196" s="129">
        <v>0</v>
      </c>
      <c r="D196" s="152">
        <f t="shared" si="1"/>
        <v>0</v>
      </c>
      <c r="E196" s="128"/>
    </row>
    <row r="197" spans="1:5" x14ac:dyDescent="0.2">
      <c r="A197" s="150">
        <v>5522</v>
      </c>
      <c r="B197" s="128" t="s">
        <v>390</v>
      </c>
      <c r="C197" s="129">
        <v>0</v>
      </c>
      <c r="D197" s="152">
        <f t="shared" si="1"/>
        <v>0</v>
      </c>
      <c r="E197" s="128"/>
    </row>
    <row r="198" spans="1:5" x14ac:dyDescent="0.2">
      <c r="A198" s="150">
        <v>5530</v>
      </c>
      <c r="B198" s="128" t="s">
        <v>391</v>
      </c>
      <c r="C198" s="129">
        <f>SUM(C199:C203)</f>
        <v>0</v>
      </c>
      <c r="D198" s="152">
        <f t="shared" si="1"/>
        <v>0</v>
      </c>
      <c r="E198" s="128"/>
    </row>
    <row r="199" spans="1:5" x14ac:dyDescent="0.2">
      <c r="A199" s="150">
        <v>5531</v>
      </c>
      <c r="B199" s="128" t="s">
        <v>392</v>
      </c>
      <c r="C199" s="129">
        <v>0</v>
      </c>
      <c r="D199" s="152">
        <f t="shared" si="1"/>
        <v>0</v>
      </c>
      <c r="E199" s="128"/>
    </row>
    <row r="200" spans="1:5" x14ac:dyDescent="0.2">
      <c r="A200" s="150">
        <v>5532</v>
      </c>
      <c r="B200" s="128" t="s">
        <v>393</v>
      </c>
      <c r="C200" s="129">
        <v>0</v>
      </c>
      <c r="D200" s="152">
        <f t="shared" si="1"/>
        <v>0</v>
      </c>
      <c r="E200" s="128"/>
    </row>
    <row r="201" spans="1:5" x14ac:dyDescent="0.2">
      <c r="A201" s="150">
        <v>5533</v>
      </c>
      <c r="B201" s="128" t="s">
        <v>394</v>
      </c>
      <c r="C201" s="129">
        <v>0</v>
      </c>
      <c r="D201" s="152">
        <f t="shared" si="1"/>
        <v>0</v>
      </c>
      <c r="E201" s="128"/>
    </row>
    <row r="202" spans="1:5" x14ac:dyDescent="0.2">
      <c r="A202" s="150">
        <v>5534</v>
      </c>
      <c r="B202" s="128" t="s">
        <v>395</v>
      </c>
      <c r="C202" s="129">
        <v>0</v>
      </c>
      <c r="D202" s="152">
        <f t="shared" si="1"/>
        <v>0</v>
      </c>
      <c r="E202" s="128"/>
    </row>
    <row r="203" spans="1:5" x14ac:dyDescent="0.2">
      <c r="A203" s="150">
        <v>5535</v>
      </c>
      <c r="B203" s="128" t="s">
        <v>396</v>
      </c>
      <c r="C203" s="129">
        <v>0</v>
      </c>
      <c r="D203" s="152">
        <f t="shared" si="1"/>
        <v>0</v>
      </c>
      <c r="E203" s="128"/>
    </row>
    <row r="204" spans="1:5" x14ac:dyDescent="0.2">
      <c r="A204" s="150">
        <v>5590</v>
      </c>
      <c r="B204" s="128" t="s">
        <v>397</v>
      </c>
      <c r="C204" s="129">
        <f>SUM(C205:C213)</f>
        <v>7.37</v>
      </c>
      <c r="D204" s="152">
        <f t="shared" si="1"/>
        <v>5.7647634197899292E-8</v>
      </c>
      <c r="E204" s="128"/>
    </row>
    <row r="205" spans="1:5" x14ac:dyDescent="0.2">
      <c r="A205" s="150">
        <v>5591</v>
      </c>
      <c r="B205" s="128" t="s">
        <v>398</v>
      </c>
      <c r="C205" s="129">
        <v>0</v>
      </c>
      <c r="D205" s="152">
        <f t="shared" si="1"/>
        <v>0</v>
      </c>
      <c r="E205" s="128"/>
    </row>
    <row r="206" spans="1:5" x14ac:dyDescent="0.2">
      <c r="A206" s="150">
        <v>5592</v>
      </c>
      <c r="B206" s="128" t="s">
        <v>399</v>
      </c>
      <c r="C206" s="129">
        <v>0</v>
      </c>
      <c r="D206" s="152">
        <f t="shared" si="1"/>
        <v>0</v>
      </c>
      <c r="E206" s="128"/>
    </row>
    <row r="207" spans="1:5" x14ac:dyDescent="0.2">
      <c r="A207" s="150">
        <v>5593</v>
      </c>
      <c r="B207" s="128" t="s">
        <v>400</v>
      </c>
      <c r="C207" s="129">
        <v>0</v>
      </c>
      <c r="D207" s="152">
        <f t="shared" si="1"/>
        <v>0</v>
      </c>
      <c r="E207" s="128"/>
    </row>
    <row r="208" spans="1:5" x14ac:dyDescent="0.2">
      <c r="A208" s="150">
        <v>5594</v>
      </c>
      <c r="B208" s="128" t="s">
        <v>453</v>
      </c>
      <c r="C208" s="129">
        <v>0</v>
      </c>
      <c r="D208" s="152">
        <f t="shared" si="1"/>
        <v>0</v>
      </c>
      <c r="E208" s="128"/>
    </row>
    <row r="209" spans="1:5" x14ac:dyDescent="0.2">
      <c r="A209" s="150">
        <v>5595</v>
      </c>
      <c r="B209" s="128" t="s">
        <v>402</v>
      </c>
      <c r="C209" s="129">
        <v>0</v>
      </c>
      <c r="D209" s="152">
        <f t="shared" si="1"/>
        <v>0</v>
      </c>
      <c r="E209" s="128"/>
    </row>
    <row r="210" spans="1:5" x14ac:dyDescent="0.2">
      <c r="A210" s="150">
        <v>5596</v>
      </c>
      <c r="B210" s="128" t="s">
        <v>297</v>
      </c>
      <c r="C210" s="129">
        <v>0</v>
      </c>
      <c r="D210" s="152">
        <f t="shared" si="1"/>
        <v>0</v>
      </c>
      <c r="E210" s="128"/>
    </row>
    <row r="211" spans="1:5" x14ac:dyDescent="0.2">
      <c r="A211" s="150">
        <v>5597</v>
      </c>
      <c r="B211" s="128" t="s">
        <v>403</v>
      </c>
      <c r="C211" s="129">
        <v>0</v>
      </c>
      <c r="D211" s="152">
        <f t="shared" si="1"/>
        <v>0</v>
      </c>
      <c r="E211" s="128"/>
    </row>
    <row r="212" spans="1:5" x14ac:dyDescent="0.2">
      <c r="A212" s="150">
        <v>5598</v>
      </c>
      <c r="B212" s="128" t="s">
        <v>454</v>
      </c>
      <c r="C212" s="129">
        <v>0</v>
      </c>
      <c r="D212" s="152">
        <f t="shared" si="1"/>
        <v>0</v>
      </c>
      <c r="E212" s="128"/>
    </row>
    <row r="213" spans="1:5" x14ac:dyDescent="0.2">
      <c r="A213" s="150">
        <v>5599</v>
      </c>
      <c r="B213" s="128" t="s">
        <v>404</v>
      </c>
      <c r="C213" s="129">
        <v>7.37</v>
      </c>
      <c r="D213" s="152">
        <f t="shared" si="1"/>
        <v>5.7647634197899292E-8</v>
      </c>
      <c r="E213" s="128"/>
    </row>
    <row r="214" spans="1:5" x14ac:dyDescent="0.2">
      <c r="A214" s="150">
        <v>5600</v>
      </c>
      <c r="B214" s="128" t="s">
        <v>67</v>
      </c>
      <c r="C214" s="129">
        <f>C215</f>
        <v>0</v>
      </c>
      <c r="D214" s="152">
        <f t="shared" si="1"/>
        <v>0</v>
      </c>
      <c r="E214" s="128"/>
    </row>
    <row r="215" spans="1:5" x14ac:dyDescent="0.2">
      <c r="A215" s="150">
        <v>5610</v>
      </c>
      <c r="B215" s="128" t="s">
        <v>405</v>
      </c>
      <c r="C215" s="129">
        <f>C216</f>
        <v>0</v>
      </c>
      <c r="D215" s="152">
        <f t="shared" si="1"/>
        <v>0</v>
      </c>
      <c r="E215" s="128"/>
    </row>
    <row r="216" spans="1:5" x14ac:dyDescent="0.2">
      <c r="A216" s="150">
        <v>5611</v>
      </c>
      <c r="B216" s="128" t="s">
        <v>406</v>
      </c>
      <c r="C216" s="129">
        <v>0</v>
      </c>
      <c r="D216" s="152">
        <f t="shared" si="1"/>
        <v>0</v>
      </c>
      <c r="E216" s="128"/>
    </row>
    <row r="218" spans="1:5" x14ac:dyDescent="0.2">
      <c r="B218" s="19" t="s">
        <v>549</v>
      </c>
    </row>
    <row r="224" spans="1:5" x14ac:dyDescent="0.2">
      <c r="B224" s="120"/>
      <c r="C224" s="119"/>
    </row>
    <row r="225" spans="2:3" x14ac:dyDescent="0.2">
      <c r="B225" s="120"/>
      <c r="C225" s="11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fitToHeight="0" orientation="landscape" r:id="rId1"/>
  <headerFooter>
    <oddFooter>&amp;R&amp;9&amp;P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A2" sqref="A2:B21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92"/>
    </row>
    <row r="2" spans="1:2" ht="15" customHeight="1" x14ac:dyDescent="0.2">
      <c r="A2" s="79" t="s">
        <v>130</v>
      </c>
      <c r="B2" s="80" t="s">
        <v>38</v>
      </c>
    </row>
    <row r="3" spans="1:2" x14ac:dyDescent="0.2">
      <c r="A3" s="12"/>
      <c r="B3" s="93"/>
    </row>
    <row r="4" spans="1:2" ht="14.1" customHeight="1" x14ac:dyDescent="0.2">
      <c r="A4" s="94" t="s">
        <v>503</v>
      </c>
      <c r="B4" s="84" t="s">
        <v>66</v>
      </c>
    </row>
    <row r="5" spans="1:2" ht="14.1" customHeight="1" x14ac:dyDescent="0.2">
      <c r="A5" s="85"/>
      <c r="B5" s="84" t="s">
        <v>39</v>
      </c>
    </row>
    <row r="6" spans="1:2" ht="14.1" customHeight="1" x14ac:dyDescent="0.2">
      <c r="A6" s="85"/>
      <c r="B6" s="84" t="s">
        <v>93</v>
      </c>
    </row>
    <row r="7" spans="1:2" ht="14.1" customHeight="1" x14ac:dyDescent="0.2">
      <c r="A7" s="85"/>
      <c r="B7" s="84" t="s">
        <v>51</v>
      </c>
    </row>
    <row r="8" spans="1:2" x14ac:dyDescent="0.2">
      <c r="A8" s="85"/>
    </row>
    <row r="9" spans="1:2" x14ac:dyDescent="0.2">
      <c r="A9" s="94" t="s">
        <v>504</v>
      </c>
      <c r="B9" s="86" t="s">
        <v>95</v>
      </c>
    </row>
    <row r="10" spans="1:2" ht="15" customHeight="1" x14ac:dyDescent="0.2">
      <c r="A10" s="85"/>
      <c r="B10" s="95" t="s">
        <v>51</v>
      </c>
    </row>
    <row r="11" spans="1:2" x14ac:dyDescent="0.2">
      <c r="A11" s="85"/>
    </row>
    <row r="12" spans="1:2" x14ac:dyDescent="0.2">
      <c r="A12" s="94" t="s">
        <v>506</v>
      </c>
      <c r="B12" s="86" t="s">
        <v>95</v>
      </c>
    </row>
    <row r="13" spans="1:2" ht="22.5" x14ac:dyDescent="0.2">
      <c r="A13" s="85"/>
      <c r="B13" s="86" t="s">
        <v>58</v>
      </c>
    </row>
    <row r="14" spans="1:2" x14ac:dyDescent="0.2">
      <c r="A14" s="85"/>
      <c r="B14" s="95" t="s">
        <v>51</v>
      </c>
    </row>
    <row r="15" spans="1:2" x14ac:dyDescent="0.2">
      <c r="A15" s="85"/>
    </row>
    <row r="16" spans="1:2" x14ac:dyDescent="0.2">
      <c r="A16" s="85"/>
    </row>
    <row r="17" spans="1:2" ht="15" customHeight="1" x14ac:dyDescent="0.2">
      <c r="A17" s="94" t="s">
        <v>507</v>
      </c>
      <c r="B17" s="88" t="s">
        <v>59</v>
      </c>
    </row>
    <row r="18" spans="1:2" ht="15" customHeight="1" x14ac:dyDescent="0.2">
      <c r="A18" s="12"/>
      <c r="B18" s="88" t="s">
        <v>60</v>
      </c>
    </row>
    <row r="19" spans="1:2" x14ac:dyDescent="0.2">
      <c r="A19" s="12"/>
    </row>
    <row r="20" spans="1:2" x14ac:dyDescent="0.2">
      <c r="A20" s="12"/>
    </row>
    <row r="21" spans="1:2" x14ac:dyDescent="0.2">
      <c r="A21" s="12"/>
    </row>
    <row r="22" spans="1:2" x14ac:dyDescent="0.2">
      <c r="A22" s="12"/>
    </row>
    <row r="23" spans="1:2" x14ac:dyDescent="0.2">
      <c r="A23" s="12"/>
    </row>
    <row r="24" spans="1:2" x14ac:dyDescent="0.2">
      <c r="A24" s="12"/>
    </row>
    <row r="25" spans="1:2" x14ac:dyDescent="0.2">
      <c r="A25" s="12"/>
    </row>
    <row r="26" spans="1:2" x14ac:dyDescent="0.2">
      <c r="A26" s="12"/>
    </row>
    <row r="27" spans="1:2" x14ac:dyDescent="0.2">
      <c r="A27" s="12"/>
    </row>
    <row r="28" spans="1:2" x14ac:dyDescent="0.2">
      <c r="A28" s="12"/>
    </row>
    <row r="29" spans="1:2" x14ac:dyDescent="0.2">
      <c r="A29" s="12"/>
    </row>
    <row r="30" spans="1:2" x14ac:dyDescent="0.2">
      <c r="A30" s="12"/>
    </row>
    <row r="31" spans="1:2" x14ac:dyDescent="0.2">
      <c r="A31" s="12"/>
    </row>
    <row r="32" spans="1:2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  <row r="36" spans="1:1" x14ac:dyDescent="0.2">
      <c r="A36" s="12"/>
    </row>
    <row r="37" spans="1:1" x14ac:dyDescent="0.2">
      <c r="A37" s="12"/>
    </row>
  </sheetData>
  <pageMargins left="0.70866141732283472" right="0.70866141732283472" top="0.74803149606299213" bottom="0.74803149606299213" header="0.31496062992125984" footer="0.31496062992125984"/>
  <pageSetup scale="92" fitToHeight="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6"/>
  <sheetViews>
    <sheetView showGridLines="0" workbookViewId="0">
      <selection sqref="A1:E29"/>
    </sheetView>
  </sheetViews>
  <sheetFormatPr baseColWidth="10" defaultColWidth="9.140625" defaultRowHeight="11.25" x14ac:dyDescent="0.2"/>
  <cols>
    <col min="1" max="1" width="10" style="24" customWidth="1"/>
    <col min="2" max="2" width="48.140625" style="24" customWidth="1"/>
    <col min="3" max="3" width="22.85546875" style="24" customWidth="1"/>
    <col min="4" max="5" width="16.7109375" style="24" customWidth="1"/>
    <col min="6" max="16384" width="9.140625" style="24"/>
  </cols>
  <sheetData>
    <row r="1" spans="1:5" ht="18.95" customHeight="1" x14ac:dyDescent="0.2">
      <c r="A1" s="166" t="s">
        <v>586</v>
      </c>
      <c r="B1" s="166"/>
      <c r="C1" s="166"/>
      <c r="D1" s="22" t="s">
        <v>531</v>
      </c>
      <c r="E1" s="23">
        <v>2023</v>
      </c>
    </row>
    <row r="2" spans="1:5" ht="18.95" customHeight="1" x14ac:dyDescent="0.2">
      <c r="A2" s="166" t="s">
        <v>537</v>
      </c>
      <c r="B2" s="166"/>
      <c r="C2" s="166"/>
      <c r="D2" s="22" t="s">
        <v>532</v>
      </c>
      <c r="E2" s="23" t="s">
        <v>534</v>
      </c>
    </row>
    <row r="3" spans="1:5" ht="18.95" customHeight="1" x14ac:dyDescent="0.2">
      <c r="A3" s="166" t="s">
        <v>587</v>
      </c>
      <c r="B3" s="166"/>
      <c r="C3" s="166"/>
      <c r="D3" s="22" t="s">
        <v>533</v>
      </c>
      <c r="E3" s="23">
        <v>3</v>
      </c>
    </row>
    <row r="4" spans="1:5" x14ac:dyDescent="0.2">
      <c r="A4" s="25" t="s">
        <v>136</v>
      </c>
      <c r="B4" s="26"/>
      <c r="C4" s="26"/>
      <c r="D4" s="26"/>
      <c r="E4" s="26"/>
    </row>
    <row r="6" spans="1:5" x14ac:dyDescent="0.2">
      <c r="A6" s="26" t="s">
        <v>119</v>
      </c>
      <c r="B6" s="26"/>
      <c r="C6" s="26"/>
      <c r="D6" s="26"/>
      <c r="E6" s="26"/>
    </row>
    <row r="7" spans="1:5" x14ac:dyDescent="0.2">
      <c r="A7" s="27" t="s">
        <v>91</v>
      </c>
      <c r="B7" s="27" t="s">
        <v>88</v>
      </c>
      <c r="C7" s="27" t="s">
        <v>89</v>
      </c>
      <c r="D7" s="27" t="s">
        <v>90</v>
      </c>
      <c r="E7" s="27" t="s">
        <v>92</v>
      </c>
    </row>
    <row r="8" spans="1:5" x14ac:dyDescent="0.2">
      <c r="A8" s="154">
        <v>3110</v>
      </c>
      <c r="B8" s="156" t="s">
        <v>276</v>
      </c>
      <c r="C8" s="131">
        <v>275149742.29000002</v>
      </c>
      <c r="D8" s="156"/>
      <c r="E8" s="156"/>
    </row>
    <row r="9" spans="1:5" x14ac:dyDescent="0.2">
      <c r="A9" s="154">
        <v>3120</v>
      </c>
      <c r="B9" s="156" t="s">
        <v>407</v>
      </c>
      <c r="C9" s="131">
        <v>2072228.54</v>
      </c>
      <c r="D9" s="156"/>
      <c r="E9" s="156"/>
    </row>
    <row r="10" spans="1:5" x14ac:dyDescent="0.2">
      <c r="A10" s="154">
        <v>3130</v>
      </c>
      <c r="B10" s="156" t="s">
        <v>408</v>
      </c>
      <c r="C10" s="131">
        <v>0</v>
      </c>
      <c r="D10" s="156"/>
      <c r="E10" s="156"/>
    </row>
    <row r="12" spans="1:5" x14ac:dyDescent="0.2">
      <c r="A12" s="26" t="s">
        <v>121</v>
      </c>
      <c r="B12" s="26"/>
      <c r="C12" s="26"/>
      <c r="D12" s="26"/>
      <c r="E12" s="26"/>
    </row>
    <row r="13" spans="1:5" x14ac:dyDescent="0.2">
      <c r="A13" s="27" t="s">
        <v>91</v>
      </c>
      <c r="B13" s="27" t="s">
        <v>88</v>
      </c>
      <c r="C13" s="27" t="s">
        <v>89</v>
      </c>
      <c r="D13" s="27" t="s">
        <v>409</v>
      </c>
      <c r="E13" s="27"/>
    </row>
    <row r="14" spans="1:5" x14ac:dyDescent="0.2">
      <c r="A14" s="154">
        <v>3210</v>
      </c>
      <c r="B14" s="156" t="s">
        <v>410</v>
      </c>
      <c r="C14" s="131">
        <v>85876803.810000002</v>
      </c>
      <c r="D14" s="156"/>
      <c r="E14" s="156"/>
    </row>
    <row r="15" spans="1:5" x14ac:dyDescent="0.2">
      <c r="A15" s="154">
        <v>3220</v>
      </c>
      <c r="B15" s="156" t="s">
        <v>411</v>
      </c>
      <c r="C15" s="131">
        <v>353927785.62</v>
      </c>
      <c r="D15" s="156"/>
      <c r="E15" s="156"/>
    </row>
    <row r="16" spans="1:5" x14ac:dyDescent="0.2">
      <c r="A16" s="154">
        <v>3230</v>
      </c>
      <c r="B16" s="156" t="s">
        <v>412</v>
      </c>
      <c r="C16" s="131">
        <f>SUM(C17:C20)</f>
        <v>5474</v>
      </c>
      <c r="D16" s="156"/>
      <c r="E16" s="156"/>
    </row>
    <row r="17" spans="1:5" x14ac:dyDescent="0.2">
      <c r="A17" s="154">
        <v>3231</v>
      </c>
      <c r="B17" s="156" t="s">
        <v>413</v>
      </c>
      <c r="C17" s="131">
        <v>5474</v>
      </c>
      <c r="D17" s="156"/>
      <c r="E17" s="156"/>
    </row>
    <row r="18" spans="1:5" x14ac:dyDescent="0.2">
      <c r="A18" s="154">
        <v>3232</v>
      </c>
      <c r="B18" s="156" t="s">
        <v>414</v>
      </c>
      <c r="C18" s="131">
        <v>0</v>
      </c>
      <c r="D18" s="156"/>
      <c r="E18" s="156"/>
    </row>
    <row r="19" spans="1:5" x14ac:dyDescent="0.2">
      <c r="A19" s="154">
        <v>3233</v>
      </c>
      <c r="B19" s="156" t="s">
        <v>415</v>
      </c>
      <c r="C19" s="131">
        <v>0</v>
      </c>
      <c r="D19" s="156"/>
      <c r="E19" s="156"/>
    </row>
    <row r="20" spans="1:5" x14ac:dyDescent="0.2">
      <c r="A20" s="154">
        <v>3239</v>
      </c>
      <c r="B20" s="156" t="s">
        <v>416</v>
      </c>
      <c r="C20" s="131">
        <v>0</v>
      </c>
      <c r="D20" s="156"/>
      <c r="E20" s="156"/>
    </row>
    <row r="21" spans="1:5" x14ac:dyDescent="0.2">
      <c r="A21" s="154">
        <v>3240</v>
      </c>
      <c r="B21" s="156" t="s">
        <v>417</v>
      </c>
      <c r="C21" s="131">
        <f>SUM(C22:C24)</f>
        <v>0</v>
      </c>
      <c r="D21" s="156"/>
      <c r="E21" s="156"/>
    </row>
    <row r="22" spans="1:5" x14ac:dyDescent="0.2">
      <c r="A22" s="154">
        <v>3241</v>
      </c>
      <c r="B22" s="156" t="s">
        <v>418</v>
      </c>
      <c r="C22" s="131">
        <v>0</v>
      </c>
      <c r="D22" s="156"/>
      <c r="E22" s="156"/>
    </row>
    <row r="23" spans="1:5" x14ac:dyDescent="0.2">
      <c r="A23" s="154">
        <v>3242</v>
      </c>
      <c r="B23" s="156" t="s">
        <v>419</v>
      </c>
      <c r="C23" s="131">
        <v>0</v>
      </c>
      <c r="D23" s="156"/>
      <c r="E23" s="156"/>
    </row>
    <row r="24" spans="1:5" x14ac:dyDescent="0.2">
      <c r="A24" s="154">
        <v>3243</v>
      </c>
      <c r="B24" s="156" t="s">
        <v>420</v>
      </c>
      <c r="C24" s="131">
        <v>0</v>
      </c>
      <c r="D24" s="156"/>
      <c r="E24" s="156"/>
    </row>
    <row r="25" spans="1:5" x14ac:dyDescent="0.2">
      <c r="A25" s="154">
        <v>3250</v>
      </c>
      <c r="B25" s="156" t="s">
        <v>421</v>
      </c>
      <c r="C25" s="131">
        <f>SUM(C26:C27)</f>
        <v>0</v>
      </c>
      <c r="D25" s="156"/>
      <c r="E25" s="156"/>
    </row>
    <row r="26" spans="1:5" x14ac:dyDescent="0.2">
      <c r="A26" s="154">
        <v>3251</v>
      </c>
      <c r="B26" s="156" t="s">
        <v>422</v>
      </c>
      <c r="C26" s="131">
        <v>0</v>
      </c>
      <c r="D26" s="156"/>
      <c r="E26" s="156"/>
    </row>
    <row r="27" spans="1:5" x14ac:dyDescent="0.2">
      <c r="A27" s="154">
        <v>3252</v>
      </c>
      <c r="B27" s="156" t="s">
        <v>423</v>
      </c>
      <c r="C27" s="131">
        <v>0</v>
      </c>
      <c r="D27" s="156"/>
      <c r="E27" s="156"/>
    </row>
    <row r="29" spans="1:5" x14ac:dyDescent="0.2">
      <c r="B29" s="24" t="s">
        <v>549</v>
      </c>
    </row>
    <row r="35" spans="2:4" x14ac:dyDescent="0.2">
      <c r="B35" s="120"/>
      <c r="D35" s="119"/>
    </row>
    <row r="36" spans="2:4" x14ac:dyDescent="0.2">
      <c r="B36" s="120"/>
      <c r="D36" s="11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A2" sqref="A2:B8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79" t="s">
        <v>130</v>
      </c>
      <c r="B2" s="80" t="s">
        <v>38</v>
      </c>
    </row>
    <row r="4" spans="1:2" ht="15" customHeight="1" x14ac:dyDescent="0.2">
      <c r="A4" s="94" t="s">
        <v>23</v>
      </c>
      <c r="B4" s="84" t="s">
        <v>66</v>
      </c>
    </row>
    <row r="5" spans="1:2" ht="15" customHeight="1" x14ac:dyDescent="0.2">
      <c r="A5" s="94" t="s">
        <v>25</v>
      </c>
      <c r="B5" s="84" t="s">
        <v>39</v>
      </c>
    </row>
    <row r="6" spans="1:2" ht="15" customHeight="1" x14ac:dyDescent="0.2">
      <c r="B6" s="84" t="s">
        <v>120</v>
      </c>
    </row>
    <row r="7" spans="1:2" ht="15" customHeight="1" x14ac:dyDescent="0.2">
      <c r="B7" s="84" t="s">
        <v>61</v>
      </c>
    </row>
    <row r="8" spans="1:2" ht="15" customHeight="1" x14ac:dyDescent="0.2">
      <c r="B8" s="84" t="s">
        <v>62</v>
      </c>
    </row>
  </sheetData>
  <pageMargins left="0.70866141732283472" right="0.70866141732283472" top="0.74803149606299213" bottom="0.74803149606299213" header="0.31496062992125984" footer="0.31496062992125984"/>
  <pageSetup scale="91" fitToHeight="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30"/>
  <sheetViews>
    <sheetView showGridLines="0" topLeftCell="A85" workbookViewId="0">
      <selection sqref="A1:E124"/>
    </sheetView>
  </sheetViews>
  <sheetFormatPr baseColWidth="10" defaultColWidth="9.140625" defaultRowHeight="11.25" x14ac:dyDescent="0.2"/>
  <cols>
    <col min="1" max="1" width="10" style="24" customWidth="1"/>
    <col min="2" max="2" width="60.7109375" style="24" customWidth="1"/>
    <col min="3" max="3" width="15.28515625" style="24" bestFit="1" customWidth="1"/>
    <col min="4" max="4" width="16.42578125" style="24" bestFit="1" customWidth="1"/>
    <col min="5" max="5" width="11.85546875" style="24" customWidth="1"/>
    <col min="6" max="16384" width="9.140625" style="24"/>
  </cols>
  <sheetData>
    <row r="1" spans="1:5" s="28" customFormat="1" ht="18.95" customHeight="1" x14ac:dyDescent="0.25">
      <c r="A1" s="166" t="s">
        <v>586</v>
      </c>
      <c r="B1" s="166"/>
      <c r="C1" s="166"/>
      <c r="D1" s="22" t="s">
        <v>531</v>
      </c>
      <c r="E1" s="23">
        <v>2023</v>
      </c>
    </row>
    <row r="2" spans="1:5" s="28" customFormat="1" ht="18.95" customHeight="1" x14ac:dyDescent="0.25">
      <c r="A2" s="166" t="s">
        <v>538</v>
      </c>
      <c r="B2" s="166"/>
      <c r="C2" s="166"/>
      <c r="D2" s="22" t="s">
        <v>532</v>
      </c>
      <c r="E2" s="23" t="s">
        <v>534</v>
      </c>
    </row>
    <row r="3" spans="1:5" s="28" customFormat="1" ht="18.95" customHeight="1" x14ac:dyDescent="0.25">
      <c r="A3" s="166" t="s">
        <v>587</v>
      </c>
      <c r="B3" s="166"/>
      <c r="C3" s="166"/>
      <c r="D3" s="22" t="s">
        <v>533</v>
      </c>
      <c r="E3" s="23">
        <v>3</v>
      </c>
    </row>
    <row r="4" spans="1:5" x14ac:dyDescent="0.2">
      <c r="A4" s="25" t="s">
        <v>136</v>
      </c>
      <c r="B4" s="26"/>
      <c r="C4" s="26"/>
      <c r="D4" s="26"/>
      <c r="E4" s="26"/>
    </row>
    <row r="6" spans="1:5" x14ac:dyDescent="0.2">
      <c r="A6" s="26" t="s">
        <v>122</v>
      </c>
      <c r="B6" s="26"/>
      <c r="C6" s="26"/>
      <c r="D6" s="26"/>
      <c r="E6" s="26"/>
    </row>
    <row r="7" spans="1:5" x14ac:dyDescent="0.2">
      <c r="A7" s="27" t="s">
        <v>91</v>
      </c>
      <c r="B7" s="27" t="s">
        <v>573</v>
      </c>
      <c r="C7" s="98">
        <v>2023</v>
      </c>
      <c r="D7" s="98">
        <v>2022</v>
      </c>
      <c r="E7" s="27"/>
    </row>
    <row r="8" spans="1:5" x14ac:dyDescent="0.2">
      <c r="A8" s="154">
        <v>1111</v>
      </c>
      <c r="B8" s="156" t="s">
        <v>424</v>
      </c>
      <c r="C8" s="131">
        <v>2965340.21</v>
      </c>
      <c r="D8" s="131">
        <v>1786463.52</v>
      </c>
      <c r="E8" s="156"/>
    </row>
    <row r="9" spans="1:5" x14ac:dyDescent="0.2">
      <c r="A9" s="154">
        <v>1112</v>
      </c>
      <c r="B9" s="156" t="s">
        <v>425</v>
      </c>
      <c r="C9" s="131">
        <v>18853345.5</v>
      </c>
      <c r="D9" s="131">
        <v>1730503.33</v>
      </c>
      <c r="E9" s="156"/>
    </row>
    <row r="10" spans="1:5" x14ac:dyDescent="0.2">
      <c r="A10" s="154">
        <v>1113</v>
      </c>
      <c r="B10" s="156" t="s">
        <v>426</v>
      </c>
      <c r="C10" s="131">
        <v>0</v>
      </c>
      <c r="D10" s="131">
        <v>0</v>
      </c>
      <c r="E10" s="156"/>
    </row>
    <row r="11" spans="1:5" x14ac:dyDescent="0.2">
      <c r="A11" s="154">
        <v>1114</v>
      </c>
      <c r="B11" s="156" t="s">
        <v>137</v>
      </c>
      <c r="C11" s="131">
        <v>259665612.53999999</v>
      </c>
      <c r="D11" s="131">
        <v>221290240.41</v>
      </c>
      <c r="E11" s="156"/>
    </row>
    <row r="12" spans="1:5" x14ac:dyDescent="0.2">
      <c r="A12" s="154">
        <v>1115</v>
      </c>
      <c r="B12" s="156" t="s">
        <v>138</v>
      </c>
      <c r="C12" s="131">
        <v>0</v>
      </c>
      <c r="D12" s="131">
        <v>0</v>
      </c>
      <c r="E12" s="156"/>
    </row>
    <row r="13" spans="1:5" x14ac:dyDescent="0.2">
      <c r="A13" s="154">
        <v>1116</v>
      </c>
      <c r="B13" s="156" t="s">
        <v>427</v>
      </c>
      <c r="C13" s="131">
        <v>0</v>
      </c>
      <c r="D13" s="131">
        <v>0</v>
      </c>
      <c r="E13" s="156"/>
    </row>
    <row r="14" spans="1:5" x14ac:dyDescent="0.2">
      <c r="A14" s="154">
        <v>1119</v>
      </c>
      <c r="B14" s="156" t="s">
        <v>428</v>
      </c>
      <c r="C14" s="131">
        <v>0</v>
      </c>
      <c r="D14" s="131">
        <v>0</v>
      </c>
      <c r="E14" s="156"/>
    </row>
    <row r="15" spans="1:5" x14ac:dyDescent="0.2">
      <c r="A15" s="143">
        <v>1110</v>
      </c>
      <c r="B15" s="145" t="s">
        <v>551</v>
      </c>
      <c r="C15" s="147">
        <f>SUM(C8:C14)</f>
        <v>281484298.25</v>
      </c>
      <c r="D15" s="147">
        <f>SUM(D8:D14)</f>
        <v>224807207.25999999</v>
      </c>
      <c r="E15" s="156"/>
    </row>
    <row r="18" spans="1:4" x14ac:dyDescent="0.2">
      <c r="A18" s="26" t="s">
        <v>123</v>
      </c>
      <c r="B18" s="26"/>
      <c r="C18" s="26"/>
      <c r="D18" s="26"/>
    </row>
    <row r="19" spans="1:4" x14ac:dyDescent="0.2">
      <c r="A19" s="27" t="s">
        <v>91</v>
      </c>
      <c r="B19" s="27" t="s">
        <v>573</v>
      </c>
      <c r="C19" s="103" t="s">
        <v>572</v>
      </c>
      <c r="D19" s="103" t="s">
        <v>124</v>
      </c>
    </row>
    <row r="20" spans="1:4" x14ac:dyDescent="0.2">
      <c r="A20" s="143">
        <v>1230</v>
      </c>
      <c r="B20" s="145" t="s">
        <v>170</v>
      </c>
      <c r="C20" s="147">
        <f>SUM(C21:C27)</f>
        <v>16982200.129999999</v>
      </c>
      <c r="D20" s="147">
        <f>SUM(D21:D27)</f>
        <v>15865393.849999998</v>
      </c>
    </row>
    <row r="21" spans="1:4" x14ac:dyDescent="0.2">
      <c r="A21" s="154">
        <v>1231</v>
      </c>
      <c r="B21" s="156" t="s">
        <v>171</v>
      </c>
      <c r="C21" s="131">
        <v>0</v>
      </c>
      <c r="D21" s="131">
        <v>0</v>
      </c>
    </row>
    <row r="22" spans="1:4" x14ac:dyDescent="0.2">
      <c r="A22" s="154">
        <v>1232</v>
      </c>
      <c r="B22" s="156" t="s">
        <v>172</v>
      </c>
      <c r="C22" s="131">
        <v>0</v>
      </c>
      <c r="D22" s="131">
        <v>0</v>
      </c>
    </row>
    <row r="23" spans="1:4" x14ac:dyDescent="0.2">
      <c r="A23" s="154">
        <v>1233</v>
      </c>
      <c r="B23" s="156" t="s">
        <v>173</v>
      </c>
      <c r="C23" s="131">
        <v>0</v>
      </c>
      <c r="D23" s="131">
        <v>0</v>
      </c>
    </row>
    <row r="24" spans="1:4" x14ac:dyDescent="0.2">
      <c r="A24" s="154">
        <v>1234</v>
      </c>
      <c r="B24" s="156" t="s">
        <v>174</v>
      </c>
      <c r="C24" s="131">
        <v>0</v>
      </c>
      <c r="D24" s="131">
        <v>0</v>
      </c>
    </row>
    <row r="25" spans="1:4" x14ac:dyDescent="0.2">
      <c r="A25" s="154">
        <v>1235</v>
      </c>
      <c r="B25" s="156" t="s">
        <v>175</v>
      </c>
      <c r="C25" s="131">
        <v>6228358.6299999999</v>
      </c>
      <c r="D25" s="131">
        <v>6100589.5599999996</v>
      </c>
    </row>
    <row r="26" spans="1:4" x14ac:dyDescent="0.2">
      <c r="A26" s="154">
        <v>1236</v>
      </c>
      <c r="B26" s="156" t="s">
        <v>176</v>
      </c>
      <c r="C26" s="131">
        <v>10753841.5</v>
      </c>
      <c r="D26" s="131">
        <v>9764804.2899999991</v>
      </c>
    </row>
    <row r="27" spans="1:4" x14ac:dyDescent="0.2">
      <c r="A27" s="154">
        <v>1239</v>
      </c>
      <c r="B27" s="156" t="s">
        <v>177</v>
      </c>
      <c r="C27" s="131">
        <v>0</v>
      </c>
      <c r="D27" s="131">
        <v>0</v>
      </c>
    </row>
    <row r="28" spans="1:4" x14ac:dyDescent="0.2">
      <c r="A28" s="143">
        <v>1240</v>
      </c>
      <c r="B28" s="145" t="s">
        <v>178</v>
      </c>
      <c r="C28" s="147">
        <f>SUM(C29:C36)</f>
        <v>10524909.77</v>
      </c>
      <c r="D28" s="147">
        <f>SUM(D29:D36)</f>
        <v>6935742.2300000004</v>
      </c>
    </row>
    <row r="29" spans="1:4" x14ac:dyDescent="0.2">
      <c r="A29" s="154">
        <v>1241</v>
      </c>
      <c r="B29" s="156" t="s">
        <v>179</v>
      </c>
      <c r="C29" s="131">
        <v>1494643.9</v>
      </c>
      <c r="D29" s="131">
        <v>1494643.9</v>
      </c>
    </row>
    <row r="30" spans="1:4" x14ac:dyDescent="0.2">
      <c r="A30" s="154">
        <v>1242</v>
      </c>
      <c r="B30" s="156" t="s">
        <v>180</v>
      </c>
      <c r="C30" s="131">
        <v>0</v>
      </c>
      <c r="D30" s="131">
        <v>0</v>
      </c>
    </row>
    <row r="31" spans="1:4" x14ac:dyDescent="0.2">
      <c r="A31" s="154">
        <v>1243</v>
      </c>
      <c r="B31" s="156" t="s">
        <v>181</v>
      </c>
      <c r="C31" s="131">
        <v>0</v>
      </c>
      <c r="D31" s="131">
        <v>0</v>
      </c>
    </row>
    <row r="32" spans="1:4" x14ac:dyDescent="0.2">
      <c r="A32" s="154">
        <v>1244</v>
      </c>
      <c r="B32" s="156" t="s">
        <v>182</v>
      </c>
      <c r="C32" s="131">
        <v>1393465.52</v>
      </c>
      <c r="D32" s="131">
        <v>1393465.52</v>
      </c>
    </row>
    <row r="33" spans="1:5" x14ac:dyDescent="0.2">
      <c r="A33" s="154">
        <v>1245</v>
      </c>
      <c r="B33" s="156" t="s">
        <v>183</v>
      </c>
      <c r="C33" s="131">
        <v>0</v>
      </c>
      <c r="D33" s="131">
        <v>0</v>
      </c>
    </row>
    <row r="34" spans="1:5" x14ac:dyDescent="0.2">
      <c r="A34" s="154">
        <v>1246</v>
      </c>
      <c r="B34" s="156" t="s">
        <v>184</v>
      </c>
      <c r="C34" s="131">
        <v>7636800.3499999996</v>
      </c>
      <c r="D34" s="131">
        <v>4047632.81</v>
      </c>
    </row>
    <row r="35" spans="1:5" x14ac:dyDescent="0.2">
      <c r="A35" s="154">
        <v>1247</v>
      </c>
      <c r="B35" s="156" t="s">
        <v>185</v>
      </c>
      <c r="C35" s="131">
        <v>0</v>
      </c>
      <c r="D35" s="131">
        <v>0</v>
      </c>
    </row>
    <row r="36" spans="1:5" x14ac:dyDescent="0.2">
      <c r="A36" s="154">
        <v>1248</v>
      </c>
      <c r="B36" s="156" t="s">
        <v>186</v>
      </c>
      <c r="C36" s="131">
        <v>0</v>
      </c>
      <c r="D36" s="131">
        <v>0</v>
      </c>
    </row>
    <row r="37" spans="1:5" x14ac:dyDescent="0.2">
      <c r="A37" s="143">
        <v>1250</v>
      </c>
      <c r="B37" s="145" t="s">
        <v>188</v>
      </c>
      <c r="C37" s="147">
        <f>SUM(C38:C42)</f>
        <v>91750.73</v>
      </c>
      <c r="D37" s="147">
        <f>SUM(D38:D42)</f>
        <v>91750.73</v>
      </c>
      <c r="E37" s="34"/>
    </row>
    <row r="38" spans="1:5" x14ac:dyDescent="0.2">
      <c r="A38" s="154">
        <v>1251</v>
      </c>
      <c r="B38" s="156" t="s">
        <v>189</v>
      </c>
      <c r="C38" s="131">
        <v>57411.53</v>
      </c>
      <c r="D38" s="131">
        <v>57411.53</v>
      </c>
    </row>
    <row r="39" spans="1:5" x14ac:dyDescent="0.2">
      <c r="A39" s="154">
        <v>1252</v>
      </c>
      <c r="B39" s="156" t="s">
        <v>190</v>
      </c>
      <c r="C39" s="131">
        <v>0</v>
      </c>
      <c r="D39" s="131">
        <v>0</v>
      </c>
    </row>
    <row r="40" spans="1:5" x14ac:dyDescent="0.2">
      <c r="A40" s="154">
        <v>1253</v>
      </c>
      <c r="B40" s="156" t="s">
        <v>191</v>
      </c>
      <c r="C40" s="131">
        <v>0</v>
      </c>
      <c r="D40" s="131">
        <v>0</v>
      </c>
    </row>
    <row r="41" spans="1:5" x14ac:dyDescent="0.2">
      <c r="A41" s="154">
        <v>1254</v>
      </c>
      <c r="B41" s="156" t="s">
        <v>192</v>
      </c>
      <c r="C41" s="131">
        <v>34339.199999999997</v>
      </c>
      <c r="D41" s="131">
        <v>34339.199999999997</v>
      </c>
    </row>
    <row r="42" spans="1:5" x14ac:dyDescent="0.2">
      <c r="A42" s="154">
        <v>1259</v>
      </c>
      <c r="B42" s="156" t="s">
        <v>193</v>
      </c>
      <c r="C42" s="131">
        <v>0</v>
      </c>
      <c r="D42" s="131">
        <v>0</v>
      </c>
    </row>
    <row r="43" spans="1:5" x14ac:dyDescent="0.2">
      <c r="B43" s="100" t="s">
        <v>552</v>
      </c>
      <c r="C43" s="99">
        <f>C20+C28+C37</f>
        <v>27598860.629999999</v>
      </c>
      <c r="D43" s="99">
        <f>D20+D28+D37</f>
        <v>22892886.809999999</v>
      </c>
    </row>
    <row r="45" spans="1:5" x14ac:dyDescent="0.2">
      <c r="A45" s="26" t="s">
        <v>126</v>
      </c>
      <c r="B45" s="26"/>
      <c r="C45" s="26"/>
      <c r="D45" s="26"/>
      <c r="E45" s="26"/>
    </row>
    <row r="46" spans="1:5" x14ac:dyDescent="0.2">
      <c r="A46" s="27" t="s">
        <v>91</v>
      </c>
      <c r="B46" s="27" t="s">
        <v>573</v>
      </c>
      <c r="C46" s="98">
        <v>2023</v>
      </c>
      <c r="D46" s="98">
        <v>2022</v>
      </c>
      <c r="E46" s="27"/>
    </row>
    <row r="47" spans="1:5" x14ac:dyDescent="0.2">
      <c r="A47" s="143">
        <v>3210</v>
      </c>
      <c r="B47" s="145" t="s">
        <v>553</v>
      </c>
      <c r="C47" s="147">
        <v>85876803.810000002</v>
      </c>
      <c r="D47" s="147">
        <v>0</v>
      </c>
      <c r="E47" s="156"/>
    </row>
    <row r="48" spans="1:5" x14ac:dyDescent="0.2">
      <c r="A48" s="154"/>
      <c r="B48" s="149" t="s">
        <v>542</v>
      </c>
      <c r="C48" s="147">
        <f>C51+C63+C91+C94+C49</f>
        <v>-137765.51</v>
      </c>
      <c r="D48" s="147">
        <f>D51+D63+D91+D94+D49</f>
        <v>37904226.289999999</v>
      </c>
      <c r="E48" s="156"/>
    </row>
    <row r="49" spans="1:5" x14ac:dyDescent="0.2">
      <c r="A49" s="151">
        <v>5100</v>
      </c>
      <c r="B49" s="153" t="s">
        <v>301</v>
      </c>
      <c r="C49" s="155">
        <f>SUM(C50:C50)</f>
        <v>0</v>
      </c>
      <c r="D49" s="155">
        <f>SUM(D50:D50)</f>
        <v>0</v>
      </c>
      <c r="E49" s="156"/>
    </row>
    <row r="50" spans="1:5" x14ac:dyDescent="0.2">
      <c r="A50" s="157">
        <v>5130</v>
      </c>
      <c r="B50" s="132" t="s">
        <v>574</v>
      </c>
      <c r="C50" s="134">
        <v>0</v>
      </c>
      <c r="D50" s="134">
        <v>0</v>
      </c>
      <c r="E50" s="156"/>
    </row>
    <row r="51" spans="1:5" x14ac:dyDescent="0.2">
      <c r="A51" s="143">
        <v>5400</v>
      </c>
      <c r="B51" s="145" t="s">
        <v>366</v>
      </c>
      <c r="C51" s="147">
        <f>C52+C54+C56+C58+C60</f>
        <v>0</v>
      </c>
      <c r="D51" s="147">
        <f>D52+D54+D56+D58+D60</f>
        <v>0</v>
      </c>
      <c r="E51" s="156"/>
    </row>
    <row r="52" spans="1:5" x14ac:dyDescent="0.2">
      <c r="A52" s="154">
        <v>5410</v>
      </c>
      <c r="B52" s="156" t="s">
        <v>543</v>
      </c>
      <c r="C52" s="131">
        <f>C53</f>
        <v>0</v>
      </c>
      <c r="D52" s="131">
        <f>D53</f>
        <v>0</v>
      </c>
      <c r="E52" s="156"/>
    </row>
    <row r="53" spans="1:5" x14ac:dyDescent="0.2">
      <c r="A53" s="154">
        <v>5411</v>
      </c>
      <c r="B53" s="156" t="s">
        <v>368</v>
      </c>
      <c r="C53" s="131">
        <v>0</v>
      </c>
      <c r="D53" s="131">
        <v>0</v>
      </c>
      <c r="E53" s="156"/>
    </row>
    <row r="54" spans="1:5" x14ac:dyDescent="0.2">
      <c r="A54" s="154">
        <v>5420</v>
      </c>
      <c r="B54" s="156" t="s">
        <v>544</v>
      </c>
      <c r="C54" s="131">
        <f>C55</f>
        <v>0</v>
      </c>
      <c r="D54" s="131">
        <f>D55</f>
        <v>0</v>
      </c>
      <c r="E54" s="156"/>
    </row>
    <row r="55" spans="1:5" x14ac:dyDescent="0.2">
      <c r="A55" s="154">
        <v>5421</v>
      </c>
      <c r="B55" s="156" t="s">
        <v>371</v>
      </c>
      <c r="C55" s="131">
        <v>0</v>
      </c>
      <c r="D55" s="131">
        <v>0</v>
      </c>
      <c r="E55" s="156"/>
    </row>
    <row r="56" spans="1:5" x14ac:dyDescent="0.2">
      <c r="A56" s="154">
        <v>5430</v>
      </c>
      <c r="B56" s="156" t="s">
        <v>545</v>
      </c>
      <c r="C56" s="131">
        <f>C57</f>
        <v>0</v>
      </c>
      <c r="D56" s="131">
        <f>D57</f>
        <v>0</v>
      </c>
      <c r="E56" s="156"/>
    </row>
    <row r="57" spans="1:5" x14ac:dyDescent="0.2">
      <c r="A57" s="154">
        <v>5431</v>
      </c>
      <c r="B57" s="156" t="s">
        <v>374</v>
      </c>
      <c r="C57" s="131">
        <v>0</v>
      </c>
      <c r="D57" s="131">
        <v>0</v>
      </c>
      <c r="E57" s="156"/>
    </row>
    <row r="58" spans="1:5" x14ac:dyDescent="0.2">
      <c r="A58" s="154">
        <v>5440</v>
      </c>
      <c r="B58" s="156" t="s">
        <v>546</v>
      </c>
      <c r="C58" s="131">
        <f>C59</f>
        <v>0</v>
      </c>
      <c r="D58" s="131">
        <f>D59</f>
        <v>0</v>
      </c>
      <c r="E58" s="156"/>
    </row>
    <row r="59" spans="1:5" x14ac:dyDescent="0.2">
      <c r="A59" s="154">
        <v>5441</v>
      </c>
      <c r="B59" s="156" t="s">
        <v>546</v>
      </c>
      <c r="C59" s="131">
        <v>0</v>
      </c>
      <c r="D59" s="131">
        <v>0</v>
      </c>
      <c r="E59" s="156"/>
    </row>
    <row r="60" spans="1:5" x14ac:dyDescent="0.2">
      <c r="A60" s="154">
        <v>5450</v>
      </c>
      <c r="B60" s="156" t="s">
        <v>547</v>
      </c>
      <c r="C60" s="131">
        <f>SUM(C61:C62)</f>
        <v>0</v>
      </c>
      <c r="D60" s="131">
        <f>SUM(D61:D62)</f>
        <v>0</v>
      </c>
      <c r="E60" s="156"/>
    </row>
    <row r="61" spans="1:5" x14ac:dyDescent="0.2">
      <c r="A61" s="154">
        <v>5451</v>
      </c>
      <c r="B61" s="156" t="s">
        <v>378</v>
      </c>
      <c r="C61" s="131">
        <v>0</v>
      </c>
      <c r="D61" s="131">
        <v>0</v>
      </c>
      <c r="E61" s="156"/>
    </row>
    <row r="62" spans="1:5" x14ac:dyDescent="0.2">
      <c r="A62" s="154">
        <v>5452</v>
      </c>
      <c r="B62" s="156" t="s">
        <v>379</v>
      </c>
      <c r="C62" s="131">
        <v>0</v>
      </c>
      <c r="D62" s="131">
        <v>0</v>
      </c>
      <c r="E62" s="156"/>
    </row>
    <row r="63" spans="1:5" x14ac:dyDescent="0.2">
      <c r="A63" s="143">
        <v>5500</v>
      </c>
      <c r="B63" s="145" t="s">
        <v>380</v>
      </c>
      <c r="C63" s="147">
        <f>C64+C73+C76+C82</f>
        <v>7.37</v>
      </c>
      <c r="D63" s="147">
        <f>D64+D73+D76+D82</f>
        <v>37203245.07</v>
      </c>
      <c r="E63" s="156"/>
    </row>
    <row r="64" spans="1:5" x14ac:dyDescent="0.2">
      <c r="A64" s="154">
        <v>5510</v>
      </c>
      <c r="B64" s="156" t="s">
        <v>381</v>
      </c>
      <c r="C64" s="131">
        <f>SUM(C65:C72)</f>
        <v>0</v>
      </c>
      <c r="D64" s="131">
        <f>SUM(D65:D72)</f>
        <v>37201280.359999999</v>
      </c>
      <c r="E64" s="156"/>
    </row>
    <row r="65" spans="1:5" x14ac:dyDescent="0.2">
      <c r="A65" s="154">
        <v>5511</v>
      </c>
      <c r="B65" s="156" t="s">
        <v>382</v>
      </c>
      <c r="C65" s="131">
        <v>0</v>
      </c>
      <c r="D65" s="131">
        <v>0</v>
      </c>
      <c r="E65" s="156"/>
    </row>
    <row r="66" spans="1:5" x14ac:dyDescent="0.2">
      <c r="A66" s="154">
        <v>5512</v>
      </c>
      <c r="B66" s="156" t="s">
        <v>383</v>
      </c>
      <c r="C66" s="131">
        <v>0</v>
      </c>
      <c r="D66" s="131">
        <v>0</v>
      </c>
      <c r="E66" s="156"/>
    </row>
    <row r="67" spans="1:5" x14ac:dyDescent="0.2">
      <c r="A67" s="154">
        <v>5513</v>
      </c>
      <c r="B67" s="156" t="s">
        <v>384</v>
      </c>
      <c r="C67" s="131">
        <v>0</v>
      </c>
      <c r="D67" s="131">
        <v>911758.02</v>
      </c>
      <c r="E67" s="156"/>
    </row>
    <row r="68" spans="1:5" x14ac:dyDescent="0.2">
      <c r="A68" s="154">
        <v>5514</v>
      </c>
      <c r="B68" s="156" t="s">
        <v>385</v>
      </c>
      <c r="C68" s="131">
        <v>0</v>
      </c>
      <c r="D68" s="131">
        <v>29325656.52</v>
      </c>
      <c r="E68" s="156"/>
    </row>
    <row r="69" spans="1:5" x14ac:dyDescent="0.2">
      <c r="A69" s="154">
        <v>5515</v>
      </c>
      <c r="B69" s="156" t="s">
        <v>386</v>
      </c>
      <c r="C69" s="131">
        <v>0</v>
      </c>
      <c r="D69" s="131">
        <v>6776324.1399999997</v>
      </c>
      <c r="E69" s="156"/>
    </row>
    <row r="70" spans="1:5" x14ac:dyDescent="0.2">
      <c r="A70" s="154">
        <v>5516</v>
      </c>
      <c r="B70" s="156" t="s">
        <v>387</v>
      </c>
      <c r="C70" s="131">
        <v>0</v>
      </c>
      <c r="D70" s="131">
        <v>0</v>
      </c>
      <c r="E70" s="156"/>
    </row>
    <row r="71" spans="1:5" x14ac:dyDescent="0.2">
      <c r="A71" s="154">
        <v>5517</v>
      </c>
      <c r="B71" s="156" t="s">
        <v>388</v>
      </c>
      <c r="C71" s="131">
        <v>0</v>
      </c>
      <c r="D71" s="131">
        <v>177749.1</v>
      </c>
      <c r="E71" s="156"/>
    </row>
    <row r="72" spans="1:5" x14ac:dyDescent="0.2">
      <c r="A72" s="154">
        <v>5518</v>
      </c>
      <c r="B72" s="156" t="s">
        <v>69</v>
      </c>
      <c r="C72" s="131">
        <v>0</v>
      </c>
      <c r="D72" s="131">
        <v>9792.58</v>
      </c>
      <c r="E72" s="156"/>
    </row>
    <row r="73" spans="1:5" x14ac:dyDescent="0.2">
      <c r="A73" s="154">
        <v>5520</v>
      </c>
      <c r="B73" s="156" t="s">
        <v>68</v>
      </c>
      <c r="C73" s="131">
        <f>SUM(C74:C75)</f>
        <v>0</v>
      </c>
      <c r="D73" s="131">
        <f>SUM(D74:D75)</f>
        <v>0</v>
      </c>
      <c r="E73" s="156"/>
    </row>
    <row r="74" spans="1:5" x14ac:dyDescent="0.2">
      <c r="A74" s="154">
        <v>5521</v>
      </c>
      <c r="B74" s="156" t="s">
        <v>389</v>
      </c>
      <c r="C74" s="131">
        <v>0</v>
      </c>
      <c r="D74" s="131">
        <v>0</v>
      </c>
      <c r="E74" s="156"/>
    </row>
    <row r="75" spans="1:5" x14ac:dyDescent="0.2">
      <c r="A75" s="154">
        <v>5522</v>
      </c>
      <c r="B75" s="156" t="s">
        <v>390</v>
      </c>
      <c r="C75" s="131">
        <v>0</v>
      </c>
      <c r="D75" s="131">
        <v>0</v>
      </c>
      <c r="E75" s="156"/>
    </row>
    <row r="76" spans="1:5" x14ac:dyDescent="0.2">
      <c r="A76" s="154">
        <v>5530</v>
      </c>
      <c r="B76" s="156" t="s">
        <v>391</v>
      </c>
      <c r="C76" s="131">
        <f>SUM(C77:C81)</f>
        <v>0</v>
      </c>
      <c r="D76" s="131">
        <f>SUM(D77:D81)</f>
        <v>0</v>
      </c>
      <c r="E76" s="156"/>
    </row>
    <row r="77" spans="1:5" x14ac:dyDescent="0.2">
      <c r="A77" s="154">
        <v>5531</v>
      </c>
      <c r="B77" s="156" t="s">
        <v>392</v>
      </c>
      <c r="C77" s="131">
        <v>0</v>
      </c>
      <c r="D77" s="131">
        <v>0</v>
      </c>
      <c r="E77" s="156"/>
    </row>
    <row r="78" spans="1:5" x14ac:dyDescent="0.2">
      <c r="A78" s="154">
        <v>5532</v>
      </c>
      <c r="B78" s="156" t="s">
        <v>393</v>
      </c>
      <c r="C78" s="131">
        <v>0</v>
      </c>
      <c r="D78" s="131">
        <v>0</v>
      </c>
      <c r="E78" s="156"/>
    </row>
    <row r="79" spans="1:5" x14ac:dyDescent="0.2">
      <c r="A79" s="154">
        <v>5533</v>
      </c>
      <c r="B79" s="156" t="s">
        <v>394</v>
      </c>
      <c r="C79" s="131">
        <v>0</v>
      </c>
      <c r="D79" s="131">
        <v>0</v>
      </c>
      <c r="E79" s="156"/>
    </row>
    <row r="80" spans="1:5" x14ac:dyDescent="0.2">
      <c r="A80" s="154">
        <v>5534</v>
      </c>
      <c r="B80" s="156" t="s">
        <v>395</v>
      </c>
      <c r="C80" s="131">
        <v>0</v>
      </c>
      <c r="D80" s="131">
        <v>0</v>
      </c>
      <c r="E80" s="156"/>
    </row>
    <row r="81" spans="1:5" x14ac:dyDescent="0.2">
      <c r="A81" s="154">
        <v>5535</v>
      </c>
      <c r="B81" s="156" t="s">
        <v>396</v>
      </c>
      <c r="C81" s="131">
        <v>0</v>
      </c>
      <c r="D81" s="131">
        <v>0</v>
      </c>
      <c r="E81" s="156"/>
    </row>
    <row r="82" spans="1:5" x14ac:dyDescent="0.2">
      <c r="A82" s="154">
        <v>5590</v>
      </c>
      <c r="B82" s="156" t="s">
        <v>397</v>
      </c>
      <c r="C82" s="131">
        <f>SUM(C83:C90)</f>
        <v>7.37</v>
      </c>
      <c r="D82" s="131">
        <f>SUM(D83:D90)</f>
        <v>1964.71</v>
      </c>
      <c r="E82" s="156"/>
    </row>
    <row r="83" spans="1:5" x14ac:dyDescent="0.2">
      <c r="A83" s="154">
        <v>5591</v>
      </c>
      <c r="B83" s="156" t="s">
        <v>398</v>
      </c>
      <c r="C83" s="131">
        <v>0</v>
      </c>
      <c r="D83" s="131">
        <v>0</v>
      </c>
      <c r="E83" s="156"/>
    </row>
    <row r="84" spans="1:5" x14ac:dyDescent="0.2">
      <c r="A84" s="154">
        <v>5592</v>
      </c>
      <c r="B84" s="156" t="s">
        <v>399</v>
      </c>
      <c r="C84" s="131">
        <v>0</v>
      </c>
      <c r="D84" s="131">
        <v>0</v>
      </c>
      <c r="E84" s="156"/>
    </row>
    <row r="85" spans="1:5" x14ac:dyDescent="0.2">
      <c r="A85" s="154">
        <v>5593</v>
      </c>
      <c r="B85" s="156" t="s">
        <v>400</v>
      </c>
      <c r="C85" s="131">
        <v>0</v>
      </c>
      <c r="D85" s="131">
        <v>0</v>
      </c>
      <c r="E85" s="156"/>
    </row>
    <row r="86" spans="1:5" x14ac:dyDescent="0.2">
      <c r="A86" s="154">
        <v>5594</v>
      </c>
      <c r="B86" s="156" t="s">
        <v>401</v>
      </c>
      <c r="C86" s="131">
        <v>0</v>
      </c>
      <c r="D86" s="131">
        <v>0</v>
      </c>
      <c r="E86" s="156"/>
    </row>
    <row r="87" spans="1:5" x14ac:dyDescent="0.2">
      <c r="A87" s="154">
        <v>5595</v>
      </c>
      <c r="B87" s="156" t="s">
        <v>402</v>
      </c>
      <c r="C87" s="131">
        <v>0</v>
      </c>
      <c r="D87" s="131">
        <v>0</v>
      </c>
      <c r="E87" s="156"/>
    </row>
    <row r="88" spans="1:5" x14ac:dyDescent="0.2">
      <c r="A88" s="154">
        <v>5596</v>
      </c>
      <c r="B88" s="156" t="s">
        <v>297</v>
      </c>
      <c r="C88" s="131">
        <v>0</v>
      </c>
      <c r="D88" s="131">
        <v>0</v>
      </c>
      <c r="E88" s="156"/>
    </row>
    <row r="89" spans="1:5" x14ac:dyDescent="0.2">
      <c r="A89" s="154">
        <v>5597</v>
      </c>
      <c r="B89" s="156" t="s">
        <v>403</v>
      </c>
      <c r="C89" s="131">
        <v>0</v>
      </c>
      <c r="D89" s="131">
        <v>0</v>
      </c>
      <c r="E89" s="156"/>
    </row>
    <row r="90" spans="1:5" x14ac:dyDescent="0.2">
      <c r="A90" s="154">
        <v>5599</v>
      </c>
      <c r="B90" s="156" t="s">
        <v>404</v>
      </c>
      <c r="C90" s="131">
        <v>7.37</v>
      </c>
      <c r="D90" s="131">
        <v>1964.71</v>
      </c>
      <c r="E90" s="156"/>
    </row>
    <row r="91" spans="1:5" x14ac:dyDescent="0.2">
      <c r="A91" s="143">
        <v>5600</v>
      </c>
      <c r="B91" s="145" t="s">
        <v>67</v>
      </c>
      <c r="C91" s="147">
        <f>C92</f>
        <v>0</v>
      </c>
      <c r="D91" s="147">
        <f>D92</f>
        <v>700981.22</v>
      </c>
      <c r="E91" s="156"/>
    </row>
    <row r="92" spans="1:5" x14ac:dyDescent="0.2">
      <c r="A92" s="154">
        <v>5610</v>
      </c>
      <c r="B92" s="156" t="s">
        <v>405</v>
      </c>
      <c r="C92" s="131">
        <f>C93</f>
        <v>0</v>
      </c>
      <c r="D92" s="131">
        <f>D93</f>
        <v>700981.22</v>
      </c>
      <c r="E92" s="156"/>
    </row>
    <row r="93" spans="1:5" x14ac:dyDescent="0.2">
      <c r="A93" s="154">
        <v>5611</v>
      </c>
      <c r="B93" s="156" t="s">
        <v>406</v>
      </c>
      <c r="C93" s="131">
        <v>0</v>
      </c>
      <c r="D93" s="131">
        <v>700981.22</v>
      </c>
      <c r="E93" s="156"/>
    </row>
    <row r="94" spans="1:5" x14ac:dyDescent="0.2">
      <c r="A94" s="143">
        <v>2110</v>
      </c>
      <c r="B94" s="136" t="s">
        <v>554</v>
      </c>
      <c r="C94" s="147">
        <f>SUM(C95:C99)</f>
        <v>-137772.88</v>
      </c>
      <c r="D94" s="147">
        <f>SUM(D95:D99)</f>
        <v>0</v>
      </c>
      <c r="E94" s="156"/>
    </row>
    <row r="95" spans="1:5" x14ac:dyDescent="0.2">
      <c r="A95" s="154">
        <v>2111</v>
      </c>
      <c r="B95" s="156" t="s">
        <v>555</v>
      </c>
      <c r="C95" s="131">
        <v>565419.64</v>
      </c>
      <c r="D95" s="131">
        <v>0</v>
      </c>
      <c r="E95" s="156"/>
    </row>
    <row r="96" spans="1:5" x14ac:dyDescent="0.2">
      <c r="A96" s="154">
        <v>2112</v>
      </c>
      <c r="B96" s="156" t="s">
        <v>556</v>
      </c>
      <c r="C96" s="131">
        <v>31067.25</v>
      </c>
      <c r="D96" s="131">
        <v>0</v>
      </c>
      <c r="E96" s="156"/>
    </row>
    <row r="97" spans="1:5" x14ac:dyDescent="0.2">
      <c r="A97" s="154">
        <v>2112</v>
      </c>
      <c r="B97" s="156" t="s">
        <v>557</v>
      </c>
      <c r="C97" s="131">
        <v>-734259.77</v>
      </c>
      <c r="D97" s="131">
        <v>0</v>
      </c>
      <c r="E97" s="156"/>
    </row>
    <row r="98" spans="1:5" x14ac:dyDescent="0.2">
      <c r="A98" s="154">
        <v>2115</v>
      </c>
      <c r="B98" s="156" t="s">
        <v>558</v>
      </c>
      <c r="C98" s="131">
        <v>0</v>
      </c>
      <c r="D98" s="131">
        <v>0</v>
      </c>
      <c r="E98" s="156"/>
    </row>
    <row r="99" spans="1:5" x14ac:dyDescent="0.2">
      <c r="A99" s="154">
        <v>2114</v>
      </c>
      <c r="B99" s="156" t="s">
        <v>559</v>
      </c>
      <c r="C99" s="131">
        <v>0</v>
      </c>
      <c r="D99" s="131">
        <v>0</v>
      </c>
      <c r="E99" s="156"/>
    </row>
    <row r="100" spans="1:5" x14ac:dyDescent="0.2">
      <c r="A100" s="154"/>
      <c r="B100" s="149" t="s">
        <v>560</v>
      </c>
      <c r="C100" s="147">
        <f>+C101</f>
        <v>0</v>
      </c>
      <c r="D100" s="147">
        <f>+D101</f>
        <v>0</v>
      </c>
      <c r="E100" s="156"/>
    </row>
    <row r="101" spans="1:5" x14ac:dyDescent="0.2">
      <c r="A101" s="151">
        <v>3100</v>
      </c>
      <c r="B101" s="138" t="s">
        <v>575</v>
      </c>
      <c r="C101" s="140">
        <f>SUM(C102:C105)</f>
        <v>0</v>
      </c>
      <c r="D101" s="140">
        <f>SUM(D102:D105)</f>
        <v>0</v>
      </c>
      <c r="E101" s="156"/>
    </row>
    <row r="102" spans="1:5" x14ac:dyDescent="0.2">
      <c r="A102" s="157"/>
      <c r="B102" s="142" t="s">
        <v>576</v>
      </c>
      <c r="C102" s="130">
        <v>0</v>
      </c>
      <c r="D102" s="130">
        <v>0</v>
      </c>
      <c r="E102" s="156"/>
    </row>
    <row r="103" spans="1:5" x14ac:dyDescent="0.2">
      <c r="A103" s="157"/>
      <c r="B103" s="142" t="s">
        <v>577</v>
      </c>
      <c r="C103" s="130">
        <v>0</v>
      </c>
      <c r="D103" s="130">
        <v>0</v>
      </c>
      <c r="E103" s="156"/>
    </row>
    <row r="104" spans="1:5" x14ac:dyDescent="0.2">
      <c r="A104" s="157"/>
      <c r="B104" s="142" t="s">
        <v>578</v>
      </c>
      <c r="C104" s="130">
        <v>0</v>
      </c>
      <c r="D104" s="130">
        <v>0</v>
      </c>
      <c r="E104" s="156"/>
    </row>
    <row r="105" spans="1:5" x14ac:dyDescent="0.2">
      <c r="A105" s="157"/>
      <c r="B105" s="142" t="s">
        <v>579</v>
      </c>
      <c r="C105" s="130">
        <v>0</v>
      </c>
      <c r="D105" s="130">
        <v>0</v>
      </c>
      <c r="E105" s="156"/>
    </row>
    <row r="106" spans="1:5" x14ac:dyDescent="0.2">
      <c r="A106" s="157"/>
      <c r="B106" s="133" t="s">
        <v>580</v>
      </c>
      <c r="C106" s="155">
        <f>+C107</f>
        <v>0</v>
      </c>
      <c r="D106" s="155">
        <f>+D107</f>
        <v>0</v>
      </c>
      <c r="E106" s="156"/>
    </row>
    <row r="107" spans="1:5" x14ac:dyDescent="0.2">
      <c r="A107" s="151">
        <v>1270</v>
      </c>
      <c r="B107" s="153" t="s">
        <v>194</v>
      </c>
      <c r="C107" s="140">
        <f>+C108</f>
        <v>0</v>
      </c>
      <c r="D107" s="140">
        <f>+D108</f>
        <v>0</v>
      </c>
      <c r="E107" s="156"/>
    </row>
    <row r="108" spans="1:5" x14ac:dyDescent="0.2">
      <c r="A108" s="157">
        <v>1273</v>
      </c>
      <c r="B108" s="132" t="s">
        <v>581</v>
      </c>
      <c r="C108" s="130">
        <v>0</v>
      </c>
      <c r="D108" s="130">
        <v>0</v>
      </c>
      <c r="E108" s="156"/>
    </row>
    <row r="109" spans="1:5" x14ac:dyDescent="0.2">
      <c r="A109" s="157"/>
      <c r="B109" s="133" t="s">
        <v>582</v>
      </c>
      <c r="C109" s="155">
        <f>+C110+C112</f>
        <v>16666157.149999999</v>
      </c>
      <c r="D109" s="155">
        <f>+D110+D112</f>
        <v>0</v>
      </c>
      <c r="E109" s="156"/>
    </row>
    <row r="110" spans="1:5" x14ac:dyDescent="0.2">
      <c r="A110" s="151">
        <v>4300</v>
      </c>
      <c r="B110" s="138" t="s">
        <v>583</v>
      </c>
      <c r="C110" s="140">
        <f>+C111</f>
        <v>572541.86</v>
      </c>
      <c r="D110" s="135">
        <f>+D111</f>
        <v>0</v>
      </c>
      <c r="E110" s="156"/>
    </row>
    <row r="111" spans="1:5" x14ac:dyDescent="0.2">
      <c r="A111" s="157">
        <v>4399</v>
      </c>
      <c r="B111" s="142" t="s">
        <v>294</v>
      </c>
      <c r="C111" s="130">
        <v>572541.86</v>
      </c>
      <c r="D111" s="130">
        <v>0</v>
      </c>
      <c r="E111" s="156"/>
    </row>
    <row r="112" spans="1:5" x14ac:dyDescent="0.2">
      <c r="A112" s="143">
        <v>1120</v>
      </c>
      <c r="B112" s="136" t="s">
        <v>561</v>
      </c>
      <c r="C112" s="147">
        <f>SUM(C113:C121)</f>
        <v>16093615.289999999</v>
      </c>
      <c r="D112" s="147">
        <f>SUM(D113:D121)</f>
        <v>0</v>
      </c>
      <c r="E112" s="156"/>
    </row>
    <row r="113" spans="1:5" x14ac:dyDescent="0.2">
      <c r="A113" s="154">
        <v>1124</v>
      </c>
      <c r="B113" s="137" t="s">
        <v>562</v>
      </c>
      <c r="C113" s="139">
        <v>0</v>
      </c>
      <c r="D113" s="131">
        <v>0</v>
      </c>
      <c r="E113" s="156"/>
    </row>
    <row r="114" spans="1:5" x14ac:dyDescent="0.2">
      <c r="A114" s="154">
        <v>1124</v>
      </c>
      <c r="B114" s="137" t="s">
        <v>563</v>
      </c>
      <c r="C114" s="139">
        <v>0</v>
      </c>
      <c r="D114" s="131">
        <v>0</v>
      </c>
      <c r="E114" s="156"/>
    </row>
    <row r="115" spans="1:5" x14ac:dyDescent="0.2">
      <c r="A115" s="154">
        <v>1124</v>
      </c>
      <c r="B115" s="137" t="s">
        <v>564</v>
      </c>
      <c r="C115" s="139">
        <v>0</v>
      </c>
      <c r="D115" s="131">
        <v>0</v>
      </c>
      <c r="E115" s="156"/>
    </row>
    <row r="116" spans="1:5" x14ac:dyDescent="0.2">
      <c r="A116" s="154">
        <v>1124</v>
      </c>
      <c r="B116" s="137" t="s">
        <v>565</v>
      </c>
      <c r="C116" s="139">
        <v>0</v>
      </c>
      <c r="D116" s="131">
        <v>0</v>
      </c>
      <c r="E116" s="156"/>
    </row>
    <row r="117" spans="1:5" x14ac:dyDescent="0.2">
      <c r="A117" s="154">
        <v>1124</v>
      </c>
      <c r="B117" s="137" t="s">
        <v>566</v>
      </c>
      <c r="C117" s="131">
        <v>0</v>
      </c>
      <c r="D117" s="131">
        <v>0</v>
      </c>
      <c r="E117" s="156"/>
    </row>
    <row r="118" spans="1:5" x14ac:dyDescent="0.2">
      <c r="A118" s="154">
        <v>1124</v>
      </c>
      <c r="B118" s="137" t="s">
        <v>567</v>
      </c>
      <c r="C118" s="131">
        <v>0</v>
      </c>
      <c r="D118" s="131">
        <v>0</v>
      </c>
      <c r="E118" s="156"/>
    </row>
    <row r="119" spans="1:5" x14ac:dyDescent="0.2">
      <c r="A119" s="154">
        <v>1122</v>
      </c>
      <c r="B119" s="137" t="s">
        <v>568</v>
      </c>
      <c r="C119" s="131">
        <v>16093615.289999999</v>
      </c>
      <c r="D119" s="131">
        <v>0</v>
      </c>
      <c r="E119" s="156"/>
    </row>
    <row r="120" spans="1:5" x14ac:dyDescent="0.2">
      <c r="A120" s="154">
        <v>1122</v>
      </c>
      <c r="B120" s="137" t="s">
        <v>569</v>
      </c>
      <c r="C120" s="139">
        <v>0</v>
      </c>
      <c r="D120" s="131">
        <v>0</v>
      </c>
      <c r="E120" s="156"/>
    </row>
    <row r="121" spans="1:5" x14ac:dyDescent="0.2">
      <c r="A121" s="154">
        <v>1122</v>
      </c>
      <c r="B121" s="137" t="s">
        <v>570</v>
      </c>
      <c r="C121" s="131">
        <v>0</v>
      </c>
      <c r="D121" s="131">
        <v>0</v>
      </c>
      <c r="E121" s="156"/>
    </row>
    <row r="122" spans="1:5" x14ac:dyDescent="0.2">
      <c r="A122" s="154"/>
      <c r="B122" s="141" t="s">
        <v>571</v>
      </c>
      <c r="C122" s="147">
        <f>C47+C48+C100-C106-C109</f>
        <v>69072881.150000006</v>
      </c>
      <c r="D122" s="147">
        <f>D47+D48+D100-D106-D109</f>
        <v>37904226.289999999</v>
      </c>
      <c r="E122" s="156"/>
    </row>
    <row r="124" spans="1:5" x14ac:dyDescent="0.2">
      <c r="A124" s="24" t="s">
        <v>549</v>
      </c>
    </row>
    <row r="129" spans="2:4" x14ac:dyDescent="0.2">
      <c r="B129" s="120"/>
      <c r="D129" s="119"/>
    </row>
    <row r="130" spans="2:4" x14ac:dyDescent="0.2">
      <c r="B130" s="120"/>
      <c r="D130" s="11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0866141732283472" right="0.70866141732283472" top="0.74803149606299213" bottom="0.74803149606299213" header="0.31496062992125984" footer="0.31496062992125984"/>
  <pageSetup orientation="landscape" r:id="rId1"/>
  <headerFooter>
    <oddFooter>&amp;R&amp;9&amp;P de &amp;N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:B14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79" t="s">
        <v>130</v>
      </c>
      <c r="B2" s="80" t="s">
        <v>38</v>
      </c>
    </row>
    <row r="3" spans="1:2" x14ac:dyDescent="0.2">
      <c r="B3" s="93"/>
    </row>
    <row r="4" spans="1:2" ht="14.1" customHeight="1" x14ac:dyDescent="0.2">
      <c r="A4" s="94" t="s">
        <v>27</v>
      </c>
      <c r="B4" s="84" t="s">
        <v>66</v>
      </c>
    </row>
    <row r="5" spans="1:2" ht="14.1" customHeight="1" x14ac:dyDescent="0.2">
      <c r="B5" s="84" t="s">
        <v>39</v>
      </c>
    </row>
    <row r="6" spans="1:2" ht="14.1" customHeight="1" x14ac:dyDescent="0.2">
      <c r="B6" s="84" t="s">
        <v>96</v>
      </c>
    </row>
    <row r="7" spans="1:2" ht="14.1" customHeight="1" x14ac:dyDescent="0.2">
      <c r="B7" s="84" t="s">
        <v>97</v>
      </c>
    </row>
    <row r="8" spans="1:2" ht="14.1" customHeight="1" x14ac:dyDescent="0.2"/>
    <row r="9" spans="1:2" x14ac:dyDescent="0.2">
      <c r="A9" s="94" t="s">
        <v>29</v>
      </c>
      <c r="B9" s="86" t="s">
        <v>523</v>
      </c>
    </row>
    <row r="10" spans="1:2" ht="15" customHeight="1" x14ac:dyDescent="0.2">
      <c r="B10" s="86" t="s">
        <v>63</v>
      </c>
    </row>
    <row r="11" spans="1:2" ht="15" customHeight="1" x14ac:dyDescent="0.2">
      <c r="B11" s="96" t="s">
        <v>135</v>
      </c>
    </row>
    <row r="12" spans="1:2" ht="15" customHeight="1" x14ac:dyDescent="0.2"/>
    <row r="13" spans="1:2" x14ac:dyDescent="0.2">
      <c r="A13" s="94" t="s">
        <v>64</v>
      </c>
      <c r="B13" s="84" t="s">
        <v>524</v>
      </c>
    </row>
    <row r="14" spans="1:2" ht="15" customHeight="1" x14ac:dyDescent="0.2">
      <c r="B14" s="84" t="s">
        <v>525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3</vt:i4>
      </vt:variant>
    </vt:vector>
  </HeadingPairs>
  <TitlesOfParts>
    <vt:vector size="14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Erendira Castro Delgado</cp:lastModifiedBy>
  <cp:lastPrinted>2023-10-31T16:02:41Z</cp:lastPrinted>
  <dcterms:created xsi:type="dcterms:W3CDTF">2012-12-11T20:36:24Z</dcterms:created>
  <dcterms:modified xsi:type="dcterms:W3CDTF">2023-10-31T16:02:49Z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