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3ER TRIMESTRE 2024\ESTADOS E INFORMES CONTABLES\"/>
    </mc:Choice>
  </mc:AlternateContent>
  <xr:revisionPtr revIDLastSave="0" documentId="13_ncr:1_{20429C8C-9C3B-43CC-A3E5-270B7CAE740F}" xr6:coauthVersionLast="47" xr6:coauthVersionMax="47" xr10:uidLastSave="{00000000-0000-0000-0000-000000000000}"/>
  <bookViews>
    <workbookView xWindow="-120" yWindow="-120" windowWidth="29040" windowHeight="15720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</sheets>
  <definedNames>
    <definedName name="_xlnm.Print_Area" localSheetId="1">ACT!$A$1:$E$215</definedName>
    <definedName name="_xlnm.Print_Area" localSheetId="6">Conciliacion_Eg!$A$1:$C$45</definedName>
    <definedName name="_xlnm.Print_Area" localSheetId="5">Conciliacion_Ig!$A$1:$D$23</definedName>
    <definedName name="_xlnm.Print_Titles" localSheetId="1">ACT!$8:$8</definedName>
    <definedName name="_xlnm.Print_Titles" localSheetId="4">EFE!$8:$8</definedName>
    <definedName name="_xlnm.Print_Titles" localSheetId="2">ESF!$8:$8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61" l="1"/>
  <c r="E52" i="59"/>
  <c r="H20" i="59"/>
  <c r="H15" i="59" l="1"/>
  <c r="E9" i="59"/>
  <c r="E46" i="59" l="1"/>
  <c r="C26" i="61" l="1"/>
  <c r="D53" i="62" l="1"/>
  <c r="D52" i="62" s="1"/>
  <c r="C53" i="62"/>
  <c r="C52" i="62" s="1"/>
  <c r="D121" i="62"/>
  <c r="C121" i="62"/>
  <c r="D119" i="62"/>
  <c r="C119" i="62"/>
  <c r="D113" i="62"/>
  <c r="C113" i="62"/>
  <c r="D110" i="62"/>
  <c r="C110" i="62"/>
  <c r="D38" i="62" l="1"/>
  <c r="C38" i="62"/>
  <c r="D123" i="62" l="1"/>
  <c r="D109" i="62" s="1"/>
  <c r="C123" i="62"/>
  <c r="C109" i="62" s="1"/>
  <c r="C178" i="59"/>
  <c r="E178" i="59" s="1"/>
  <c r="C170" i="59"/>
  <c r="C166" i="59"/>
  <c r="C155" i="59"/>
  <c r="E166" i="59" l="1"/>
  <c r="D106" i="62" l="1"/>
  <c r="D105" i="62" s="1"/>
  <c r="C106" i="62"/>
  <c r="C105" i="62" s="1"/>
  <c r="D21" i="62" l="1"/>
  <c r="C21" i="62"/>
  <c r="D131" i="62" l="1"/>
  <c r="D108" i="62" s="1"/>
  <c r="C131" i="62"/>
  <c r="C108" i="62" s="1"/>
  <c r="D99" i="62"/>
  <c r="C99" i="62"/>
  <c r="D29" i="62"/>
  <c r="D44" i="62" s="1"/>
  <c r="D65" i="62" l="1"/>
  <c r="C65" i="62"/>
  <c r="D63" i="62"/>
  <c r="C63" i="62"/>
  <c r="D61" i="62"/>
  <c r="C61" i="62"/>
  <c r="D59" i="62"/>
  <c r="C59" i="62"/>
  <c r="D57" i="62"/>
  <c r="C57" i="62"/>
  <c r="C56" i="62" l="1"/>
  <c r="D56" i="62"/>
  <c r="D97" i="62"/>
  <c r="D96" i="62" s="1"/>
  <c r="C104" i="59" l="1"/>
  <c r="D129" i="59" l="1"/>
  <c r="D128" i="59"/>
  <c r="D127" i="59"/>
  <c r="D125" i="59"/>
  <c r="D124" i="59"/>
  <c r="D123" i="59"/>
  <c r="D122" i="59"/>
  <c r="D121" i="59"/>
  <c r="D120" i="59"/>
  <c r="D119" i="59"/>
  <c r="D118" i="59"/>
  <c r="D117" i="59"/>
  <c r="C200" i="60" l="1"/>
  <c r="D16" i="62" l="1"/>
  <c r="C16" i="62"/>
  <c r="E9" i="62" s="1"/>
  <c r="C41" i="59"/>
  <c r="E41" i="59" s="1"/>
  <c r="C32" i="59"/>
  <c r="E32" i="59" s="1"/>
  <c r="C11" i="60" l="1"/>
  <c r="C97" i="62" l="1"/>
  <c r="C96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D87" i="62"/>
  <c r="C87" i="62"/>
  <c r="D81" i="62"/>
  <c r="C81" i="62"/>
  <c r="D78" i="62"/>
  <c r="C78" i="62"/>
  <c r="D69" i="62"/>
  <c r="C69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8" i="62"/>
  <c r="C51" i="62" s="1"/>
  <c r="D68" i="62"/>
  <c r="D51" i="62" s="1"/>
  <c r="D141" i="62" s="1"/>
  <c r="C94" i="60"/>
  <c r="E94" i="60" s="1"/>
  <c r="C69" i="60"/>
  <c r="C141" i="62" l="1"/>
  <c r="E50" i="62" s="1"/>
  <c r="C159" i="59"/>
  <c r="E155" i="59" s="1"/>
  <c r="C140" i="59"/>
  <c r="C133" i="59"/>
  <c r="G126" i="59"/>
  <c r="F126" i="59"/>
  <c r="E126" i="59"/>
  <c r="D126" i="59"/>
  <c r="C126" i="59"/>
  <c r="G116" i="59"/>
  <c r="F116" i="59"/>
  <c r="E116" i="59"/>
  <c r="D116" i="59"/>
  <c r="C116" i="59"/>
  <c r="C109" i="59"/>
  <c r="E104" i="59" s="1"/>
  <c r="C94" i="59"/>
  <c r="E94" i="59" s="1"/>
  <c r="C84" i="59"/>
  <c r="E78" i="59"/>
  <c r="D78" i="59"/>
  <c r="C78" i="59"/>
  <c r="E66" i="59"/>
  <c r="D66" i="59"/>
  <c r="C66" i="59"/>
  <c r="E58" i="59"/>
  <c r="D58" i="59"/>
  <c r="C58" i="59"/>
  <c r="H116" i="59" l="1"/>
  <c r="F78" i="59"/>
  <c r="F58" i="59"/>
  <c r="E133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<sst xmlns="http://schemas.openxmlformats.org/spreadsheetml/2006/main" count="785" uniqueCount="542">
  <si>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</si>
  <si>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</si>
  <si>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</si>
  <si>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</si>
  <si>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</si>
  <si>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</si>
  <si>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</si>
  <si>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</si>
  <si>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</si>
  <si>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</si>
  <si>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</si>
  <si>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</si>
  <si>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</si>
  <si>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</si>
  <si>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</si>
  <si>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</si>
  <si>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</si>
  <si>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</si>
  <si>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</si>
  <si>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</si>
  <si>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</si>
  <si>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</si>
  <si>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</si>
  <si>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</si>
  <si>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</si>
  <si>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</si>
  <si>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</si>
  <si>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</si>
  <si>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</si>
  <si>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</si>
  <si>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</si>
  <si>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</si>
  <si>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</si>
  <si>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</si>
  <si>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</si>
  <si>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</si>
  <si>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</si>
  <si>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</si>
  <si>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</si>
  <si>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</si>
  <si>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</si>
  <si>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</si>
  <si>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</si>
  <si>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</si>
  <si>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</si>
  <si>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</si>
  <si>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</si>
  <si>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</si>
  <si>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</si>
  <si>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</si>
  <si>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</si>
  <si>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</si>
  <si>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</si>
  <si>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</si>
  <si>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</si>
  <si>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</si>
  <si>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</si>
  <si>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</si>
  <si>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</si>
  <si>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</si>
  <si>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</si>
  <si>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</si>
  <si>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</si>
  <si>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</si>
  <si>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</si>
  <si>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</si>
  <si>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</si>
  <si>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</si>
  <si>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</si>
  <si>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</si>
  <si>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</si>
  <si>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</si>
  <si>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</si>
  <si>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</si>
  <si>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</si>
  <si>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</si>
  <si>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</si>
  <si>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</si>
  <si>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</si>
  <si>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</si>
  <si>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</si>
  <si>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</si>
  <si>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</si>
  <si>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</si>
  <si>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</si>
  <si>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</si>
  <si>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</si>
  <si>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</si>
  <si>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</si>
  <si>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</si>
  <si>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</si>
  <si>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</si>
  <si>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</si>
  <si>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</si>
  <si>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</si>
  <si>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</si>
  <si>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</si>
  <si>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</si>
  <si>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</si>
  <si>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</si>
  <si>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</si>
  <si>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</si>
  <si>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</si>
  <si>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</si>
  <si>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</si>
  <si>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</si>
  <si>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</si>
  <si>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</si>
  <si>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</si>
  <si>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</si>
  <si>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</si>
  <si>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</si>
  <si>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</si>
  <si>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</si>
  <si>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</si>
  <si>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</si>
  <si>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</si>
  <si>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</si>
  <si>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</si>
  <si>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</si>
  <si>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</si>
  <si>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</si>
  <si>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</si>
  <si>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</si>
  <si>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</si>
  <si>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</si>
  <si>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</si>
  <si>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</si>
  <si>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</si>
  <si>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</si>
  <si>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</si>
  <si>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</si>
  <si>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</si>
  <si>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</si>
  <si>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</si>
  <si>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</si>
  <si>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</si>
  <si>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</si>
  <si>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</si>
  <si>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</si>
  <si>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</si>
  <si>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</si>
  <si>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</si>
  <si>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</si>
  <si>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</si>
  <si>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</si>
  <si>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</si>
  <si>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</si>
  <si>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</si>
  <si>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</si>
  <si>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</si>
  <si>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</si>
  <si>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</si>
  <si>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</si>
  <si>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</si>
  <si>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</si>
  <si>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</si>
  <si>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</si>
  <si>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</si>
  <si>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</si>
  <si>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</si>
  <si>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</si>
  <si>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</si>
  <si>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</si>
  <si>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</si>
  <si>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</si>
  <si>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</si>
  <si>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</si>
  <si>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</si>
  <si>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</si>
  <si>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</si>
  <si>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</si>
  <si>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</si>
  <si>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</si>
  <si>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</si>
  <si>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</si>
  <si>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</si>
  <si>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</si>
  <si>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</si>
  <si>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</si>
  <si>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</si>
  <si>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</si>
  <si>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</si>
  <si>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</si>
  <si>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</si>
  <si>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</si>
  <si>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</si>
  <si>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</si>
  <si>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</si>
  <si>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</si>
  <si>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</si>
  <si>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</si>
  <si>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</si>
  <si>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</si>
  <si>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</si>
  <si>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</si>
  <si>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</si>
  <si>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</si>
  <si>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</si>
  <si>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</si>
  <si>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</si>
  <si>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</si>
  <si>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</si>
  <si>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</si>
  <si>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</si>
  <si>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</si>
  <si>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</si>
  <si>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</si>
  <si>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</si>
  <si>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</si>
  <si>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</si>
  <si>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</si>
  <si>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</si>
  <si>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</si>
  <si>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</si>
  <si>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</si>
  <si>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</si>
  <si>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</si>
  <si>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</si>
  <si>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</si>
  <si>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</si>
  <si>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</si>
  <si>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</si>
  <si>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</si>
  <si>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</si>
  <si>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</si>
  <si>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</si>
  <si>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</si>
  <si>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</si>
  <si>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</si>
  <si>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</si>
  <si>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</si>
  <si>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</si>
  <si>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</si>
  <si>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</si>
  <si>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</si>
  <si>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</si>
  <si>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</si>
  <si>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</si>
  <si>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</si>
  <si>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</si>
  <si>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</si>
  <si>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</si>
  <si>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</si>
  <si>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</si>
  <si>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</si>
  <si>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</si>
  <si>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</si>
  <si>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</si>
  <si>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</si>
  <si>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</si>
  <si>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</si>
  <si>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</si>
  <si>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</si>
  <si>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</si>
  <si>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</si>
  <si>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</si>
  <si>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</si>
  <si>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</si>
  <si>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</si>
  <si>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</si>
  <si>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</si>
  <si>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</si>
  <si>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</si>
  <si>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</si>
  <si>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</si>
  <si>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</si>
  <si>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</si>
  <si>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</si>
  <si>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</si>
  <si>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</si>
  <si>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</si>
  <si>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</si>
  <si>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</si>
  <si>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</si>
  <si>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</si>
  <si>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</si>
  <si>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</si>
  <si>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</si>
  <si>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</si>
  <si>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</si>
  <si>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</si>
  <si>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</si>
  <si>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</si>
  <si>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</si>
  <si>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</si>
  <si>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</si>
  <si>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</si>
  <si>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</si>
  <si>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</si>
  <si>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</si>
  <si>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</si>
  <si>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</si>
  <si>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</si>
  <si>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</si>
  <si>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</si>
  <si>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</si>
  <si>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</si>
  <si>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</si>
  <si>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</si>
  <si>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</si>
  <si>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</si>
  <si>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</si>
  <si>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</si>
  <si>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</si>
  <si>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</si>
  <si>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</si>
  <si>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</si>
  <si>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</si>
  <si>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</si>
  <si>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</si>
  <si>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</si>
  <si>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</si>
  <si>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</si>
  <si>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</si>
  <si>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</si>
  <si>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</si>
  <si>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</si>
  <si>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</si>
  <si>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</si>
  <si>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</si>
  <si>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</si>
  <si>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</si>
  <si>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</si>
  <si>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</si>
  <si>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</si>
  <si>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</si>
  <si>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</si>
  <si>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</si>
  <si>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</si>
  <si>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</si>
  <si>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</si>
  <si>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</si>
  <si>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</si>
  <si>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</si>
  <si>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</si>
  <si>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</si>
  <si>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</si>
  <si>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</si>
  <si>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</si>
  <si>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</si>
  <si>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</si>
  <si>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</si>
  <si>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</si>
  <si>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</si>
  <si>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</si>
  <si>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</si>
  <si>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</si>
  <si>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</si>
  <si>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</si>
  <si>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</si>
  <si>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</si>
  <si>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</si>
  <si>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</si>
  <si>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</si>
  <si>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</si>
  <si>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</si>
  <si>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</si>
  <si>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</si>
  <si>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</si>
  <si>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</si>
  <si>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</si>
  <si>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</si>
  <si>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</si>
  <si>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</si>
  <si>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</si>
  <si>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</si>
  <si>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</si>
  <si>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</si>
  <si>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</si>
  <si>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</si>
  <si>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</si>
  <si>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</si>
  <si>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</si>
  <si>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</si>
  <si>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</si>
  <si>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</si>
  <si>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</si>
  <si>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</si>
  <si>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</si>
  <si>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</si>
  <si>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</si>
  <si>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</si>
  <si>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</si>
  <si>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</si>
  <si>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</si>
  <si>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</si>
  <si>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</si>
  <si>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</si>
  <si>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</si>
  <si>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</si>
  <si>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</si>
  <si>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</si>
  <si>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</si>
  <si>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</si>
  <si>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</si>
  <si>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</si>
  <si>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</si>
  <si>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</si>
  <si>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</si>
  <si>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</si>
  <si>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</si>
  <si>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</si>
  <si>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</si>
  <si>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</si>
  <si>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</si>
  <si>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</si>
  <si>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</si>
  <si>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</si>
  <si>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</si>
  <si>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</si>
  <si>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</si>
  <si>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</si>
  <si>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</si>
  <si>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</si>
  <si>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</si>
  <si>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</si>
  <si>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</si>
  <si>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</si>
  <si>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</si>
  <si>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</si>
  <si>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</si>
  <si>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</si>
  <si>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</si>
  <si>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</si>
  <si>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</si>
  <si>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</si>
  <si>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</si>
  <si>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</si>
  <si>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</si>
  <si>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</si>
  <si>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</si>
  <si>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</si>
  <si>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</si>
  <si>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</si>
  <si>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</si>
  <si>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</si>
  <si>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</si>
  <si>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</si>
  <si>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</si>
  <si>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</si>
  <si>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</si>
  <si>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</si>
  <si>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</si>
  <si>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</si>
  <si>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</si>
  <si>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</si>
  <si>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</si>
  <si>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</si>
  <si>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</si>
  <si>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</si>
  <si>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</si>
  <si>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</si>
  <si>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</si>
  <si>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</si>
  <si>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</si>
  <si>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</si>
  <si>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</si>
  <si>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</si>
  <si>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</si>
  <si>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</si>
  <si>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</si>
  <si>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</si>
  <si>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</si>
  <si>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</si>
  <si>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</si>
  <si>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</si>
  <si>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</si>
  <si>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</si>
  <si>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</si>
  <si>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</si>
  <si>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</si>
  <si>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</si>
  <si>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</si>
  <si>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</si>
  <si>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</si>
  <si>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</si>
  <si>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</si>
  <si>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</si>
  <si>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</si>
  <si>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</si>
  <si>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</si>
  <si>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</si>
  <si>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</si>
  <si>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</si>
  <si>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</si>
  <si>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</si>
  <si>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</si>
  <si>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</si>
  <si>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</si>
  <si>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</si>
  <si>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</si>
  <si>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</si>
  <si>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</si>
  <si>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</si>
  <si>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</si>
  <si>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</si>
  <si>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</si>
  <si>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</si>
  <si>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</si>
  <si>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</si>
  <si>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</si>
  <si>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</si>
  <si>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</si>
  <si>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</si>
  <si>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</si>
  <si>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</si>
  <si>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</si>
  <si>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</si>
  <si>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</si>
  <si>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</si>
  <si>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</si>
  <si>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</si>
  <si>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</si>
  <si>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</si>
  <si>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</si>
  <si>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</si>
  <si>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</si>
  <si>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</si>
  <si>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</si>
  <si>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</si>
  <si>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</si>
  <si>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</si>
  <si>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</si>
  <si>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</si>
  <si>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</si>
  <si>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</si>
  <si>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</si>
  <si>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</si>
  <si>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</si>
  <si>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</si>
  <si>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</si>
  <si>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</si>
  <si>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</si>
  <si>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</si>
  <si>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</si>
  <si>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</si>
  <si>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</si>
  <si>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</si>
  <si>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Cambios en Estimaciones Contables</t>
  </si>
  <si>
    <t>COMITÉ MUNICIPAL DE AGUA POTABLE Y ALCANTARILLADO DE SALAMANCA, GUANAJUATO.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</si>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</sst>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7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9" fillId="0" borderId="0" xfId="12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49" fontId="2" fillId="0" borderId="2" xfId="13" applyNumberFormat="1" applyFont="1" applyBorder="1" applyAlignment="1">
      <alignment vertical="center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1" fillId="8" borderId="0" xfId="0" applyFont="1" applyFill="1"/>
    <xf numFmtId="0" fontId="9" fillId="0" borderId="0" xfId="0" applyFont="1"/>
    <xf numFmtId="0" fontId="8" fillId="7" borderId="1" xfId="13" applyFont="1" applyFill="1" applyBorder="1" applyAlignment="1">
      <alignment horizontal="center" vertical="center" wrapText="1"/>
    </xf>
    <xf numFmtId="0" fontId="11" fillId="0" borderId="0" xfId="9" applyFont="1"/>
    <xf numFmtId="0" fontId="12" fillId="0" borderId="0" xfId="9" applyFont="1"/>
    <xf numFmtId="3" fontId="9" fillId="0" borderId="0" xfId="12" applyNumberFormat="1" applyFont="1"/>
    <xf numFmtId="3" fontId="9" fillId="0" borderId="0" xfId="8" applyNumberFormat="1" applyFont="1"/>
    <xf numFmtId="3" fontId="9" fillId="0" borderId="0" xfId="0" applyNumberFormat="1" applyFont="1"/>
    <xf numFmtId="0" fontId="2" fillId="0" borderId="0" xfId="3" applyFont="1" applyAlignment="1" applyProtection="1">
      <alignment vertical="top"/>
      <protection locked="0"/>
    </xf>
    <xf numFmtId="0" fontId="1" fillId="0" borderId="0" xfId="3" applyFont="1" applyAlignment="1" applyProtection="1">
      <alignment horizontal="center" vertical="top"/>
      <protection locked="0"/>
    </xf>
    <xf numFmtId="0" fontId="1" fillId="0" borderId="0" xfId="3" applyFont="1" applyAlignment="1" applyProtection="1">
      <alignment vertical="top"/>
      <protection locked="0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 wrapText="1"/>
    </xf>
    <xf numFmtId="0" fontId="11" fillId="3" borderId="15" xfId="8" applyFont="1" applyFill="1" applyBorder="1" applyAlignment="1">
      <alignment horizontal="center" vertical="center" wrapText="1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12" fillId="5" borderId="1" xfId="12" applyFont="1" applyFill="1" applyBorder="1"/>
    <xf numFmtId="0" fontId="12" fillId="5" borderId="1" xfId="12" applyFont="1" applyFill="1" applyBorder="1" applyAlignment="1">
      <alignment horizontal="center"/>
    </xf>
    <xf numFmtId="0" fontId="12" fillId="5" borderId="1" xfId="12" applyFont="1" applyFill="1" applyBorder="1" applyAlignment="1">
      <alignment horizontal="center" vertical="center"/>
    </xf>
    <xf numFmtId="0" fontId="1" fillId="0" borderId="1" xfId="12" applyFont="1" applyBorder="1" applyAlignment="1">
      <alignment horizontal="center" vertical="center"/>
    </xf>
    <xf numFmtId="0" fontId="1" fillId="0" borderId="1" xfId="12" applyFont="1" applyBorder="1"/>
    <xf numFmtId="3" fontId="1" fillId="0" borderId="1" xfId="12" applyNumberFormat="1" applyFont="1" applyBorder="1"/>
    <xf numFmtId="9" fontId="2" fillId="0" borderId="1" xfId="14" applyFont="1" applyBorder="1"/>
    <xf numFmtId="0" fontId="9" fillId="0" borderId="1" xfId="12" applyFont="1" applyBorder="1"/>
    <xf numFmtId="0" fontId="2" fillId="0" borderId="1" xfId="12" applyFont="1" applyBorder="1" applyAlignment="1">
      <alignment horizontal="center" vertical="center"/>
    </xf>
    <xf numFmtId="0" fontId="2" fillId="0" borderId="1" xfId="12" applyFont="1" applyBorder="1"/>
    <xf numFmtId="3" fontId="2" fillId="0" borderId="1" xfId="12" applyNumberFormat="1" applyFont="1" applyBorder="1"/>
    <xf numFmtId="0" fontId="2" fillId="0" borderId="1" xfId="12" applyFont="1" applyBorder="1" applyAlignment="1">
      <alignment wrapText="1"/>
    </xf>
    <xf numFmtId="0" fontId="1" fillId="0" borderId="1" xfId="12" applyFont="1" applyBorder="1" applyAlignment="1">
      <alignment wrapText="1"/>
    </xf>
    <xf numFmtId="0" fontId="1" fillId="0" borderId="1" xfId="12" applyFont="1" applyBorder="1" applyAlignment="1">
      <alignment horizontal="center"/>
    </xf>
    <xf numFmtId="0" fontId="2" fillId="0" borderId="1" xfId="12" applyFont="1" applyBorder="1" applyAlignment="1">
      <alignment horizontal="center"/>
    </xf>
    <xf numFmtId="0" fontId="9" fillId="0" borderId="1" xfId="8" applyFont="1" applyBorder="1"/>
    <xf numFmtId="9" fontId="1" fillId="0" borderId="1" xfId="12" applyNumberFormat="1" applyFont="1" applyBorder="1"/>
    <xf numFmtId="9" fontId="2" fillId="0" borderId="1" xfId="12" applyNumberFormat="1" applyFont="1" applyBorder="1"/>
    <xf numFmtId="0" fontId="9" fillId="0" borderId="0" xfId="8" applyFont="1" applyBorder="1"/>
    <xf numFmtId="0" fontId="12" fillId="9" borderId="1" xfId="0" applyFont="1" applyFill="1" applyBorder="1"/>
    <xf numFmtId="0" fontId="12" fillId="10" borderId="1" xfId="0" applyFont="1" applyFill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3" fontId="9" fillId="0" borderId="1" xfId="0" applyNumberFormat="1" applyFont="1" applyBorder="1"/>
    <xf numFmtId="0" fontId="12" fillId="6" borderId="1" xfId="8" applyFont="1" applyFill="1" applyBorder="1"/>
    <xf numFmtId="0" fontId="9" fillId="0" borderId="1" xfId="8" applyFont="1" applyBorder="1" applyAlignment="1">
      <alignment horizontal="center"/>
    </xf>
    <xf numFmtId="3" fontId="9" fillId="0" borderId="1" xfId="8" applyNumberFormat="1" applyFont="1" applyBorder="1"/>
    <xf numFmtId="0" fontId="12" fillId="5" borderId="1" xfId="8" applyFont="1" applyFill="1" applyBorder="1"/>
    <xf numFmtId="0" fontId="9" fillId="0" borderId="1" xfId="8" applyFont="1" applyBorder="1" applyAlignment="1">
      <alignment wrapText="1"/>
    </xf>
    <xf numFmtId="3" fontId="9" fillId="2" borderId="1" xfId="8" applyNumberFormat="1" applyFont="1" applyFill="1" applyBorder="1"/>
    <xf numFmtId="0" fontId="9" fillId="0" borderId="1" xfId="8" applyFont="1" applyBorder="1" applyAlignment="1">
      <alignment horizontal="left" wrapText="1"/>
    </xf>
    <xf numFmtId="0" fontId="9" fillId="0" borderId="0" xfId="8" applyFont="1" applyBorder="1" applyAlignment="1">
      <alignment horizontal="center"/>
    </xf>
    <xf numFmtId="3" fontId="9" fillId="0" borderId="0" xfId="8" applyNumberFormat="1" applyFont="1" applyBorder="1"/>
    <xf numFmtId="0" fontId="12" fillId="5" borderId="1" xfId="9" applyFont="1" applyFill="1" applyBorder="1"/>
    <xf numFmtId="0" fontId="9" fillId="0" borderId="1" xfId="9" applyFont="1" applyBorder="1" applyAlignment="1">
      <alignment horizontal="center"/>
    </xf>
    <xf numFmtId="0" fontId="9" fillId="0" borderId="1" xfId="9" applyFont="1" applyBorder="1"/>
    <xf numFmtId="3" fontId="9" fillId="0" borderId="1" xfId="9" applyNumberFormat="1" applyFont="1" applyBorder="1"/>
    <xf numFmtId="0" fontId="12" fillId="5" borderId="1" xfId="9" applyFont="1" applyFill="1" applyBorder="1" applyAlignment="1">
      <alignment horizontal="center"/>
    </xf>
    <xf numFmtId="0" fontId="8" fillId="0" borderId="1" xfId="9" applyFont="1" applyBorder="1" applyAlignment="1">
      <alignment horizontal="center"/>
    </xf>
    <xf numFmtId="0" fontId="8" fillId="0" borderId="1" xfId="9" applyFont="1" applyBorder="1"/>
    <xf numFmtId="3" fontId="8" fillId="0" borderId="1" xfId="9" applyNumberFormat="1" applyFont="1" applyBorder="1"/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3" fontId="15" fillId="0" borderId="1" xfId="0" applyNumberFormat="1" applyFont="1" applyBorder="1"/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3" fontId="16" fillId="0" borderId="1" xfId="0" applyNumberFormat="1" applyFont="1" applyBorder="1"/>
    <xf numFmtId="0" fontId="8" fillId="0" borderId="1" xfId="9" applyFont="1" applyBorder="1" applyAlignment="1">
      <alignment horizontal="left" indent="1"/>
    </xf>
    <xf numFmtId="0" fontId="9" fillId="0" borderId="0" xfId="9" applyFont="1" applyBorder="1"/>
    <xf numFmtId="0" fontId="8" fillId="0" borderId="0" xfId="9" applyFont="1" applyBorder="1" applyAlignment="1">
      <alignment horizontal="left" indent="1"/>
    </xf>
    <xf numFmtId="3" fontId="8" fillId="0" borderId="0" xfId="9" applyNumberFormat="1" applyFont="1" applyBorder="1"/>
    <xf numFmtId="0" fontId="8" fillId="0" borderId="1" xfId="2" applyFont="1" applyBorder="1" applyAlignment="1">
      <alignment horizontal="center"/>
    </xf>
    <xf numFmtId="0" fontId="8" fillId="0" borderId="1" xfId="2" applyFont="1" applyBorder="1"/>
    <xf numFmtId="3" fontId="8" fillId="0" borderId="1" xfId="19" applyNumberFormat="1" applyFont="1" applyFill="1" applyBorder="1"/>
    <xf numFmtId="0" fontId="8" fillId="0" borderId="1" xfId="0" applyFont="1" applyBorder="1" applyAlignment="1">
      <alignment horizontal="center"/>
    </xf>
    <xf numFmtId="0" fontId="7" fillId="0" borderId="1" xfId="0" applyFont="1" applyBorder="1"/>
    <xf numFmtId="3" fontId="8" fillId="0" borderId="1" xfId="0" applyNumberFormat="1" applyFont="1" applyBorder="1"/>
    <xf numFmtId="0" fontId="5" fillId="0" borderId="1" xfId="0" applyFont="1" applyBorder="1"/>
    <xf numFmtId="0" fontId="9" fillId="0" borderId="1" xfId="2" applyFont="1" applyBorder="1" applyAlignment="1">
      <alignment horizontal="center"/>
    </xf>
    <xf numFmtId="0" fontId="9" fillId="0" borderId="1" xfId="2" applyFont="1" applyBorder="1"/>
    <xf numFmtId="3" fontId="9" fillId="0" borderId="1" xfId="19" applyNumberFormat="1" applyFont="1" applyFill="1" applyBorder="1"/>
    <xf numFmtId="0" fontId="1" fillId="0" borderId="1" xfId="9" applyFont="1" applyBorder="1"/>
    <xf numFmtId="0" fontId="8" fillId="0" borderId="1" xfId="2" applyFont="1" applyBorder="1" applyAlignment="1">
      <alignment horizontal="left" indent="1"/>
    </xf>
    <xf numFmtId="3" fontId="8" fillId="0" borderId="1" xfId="18" applyNumberFormat="1" applyFont="1" applyFill="1" applyBorder="1"/>
    <xf numFmtId="3" fontId="9" fillId="0" borderId="1" xfId="18" applyNumberFormat="1" applyFont="1" applyFill="1" applyBorder="1"/>
    <xf numFmtId="0" fontId="1" fillId="0" borderId="1" xfId="2" applyFont="1" applyBorder="1"/>
    <xf numFmtId="3" fontId="8" fillId="0" borderId="1" xfId="2" applyNumberFormat="1" applyFont="1" applyBorder="1"/>
    <xf numFmtId="0" fontId="2" fillId="0" borderId="1" xfId="2" applyFont="1" applyBorder="1"/>
    <xf numFmtId="3" fontId="9" fillId="0" borderId="1" xfId="2" applyNumberFormat="1" applyFont="1" applyBorder="1"/>
    <xf numFmtId="0" fontId="8" fillId="0" borderId="1" xfId="0" applyFont="1" applyBorder="1" applyAlignment="1">
      <alignment horizontal="left"/>
    </xf>
    <xf numFmtId="3" fontId="7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3" fontId="5" fillId="0" borderId="1" xfId="0" applyNumberFormat="1" applyFont="1" applyBorder="1"/>
    <xf numFmtId="0" fontId="2" fillId="0" borderId="1" xfId="9" applyFont="1" applyBorder="1"/>
    <xf numFmtId="3" fontId="5" fillId="0" borderId="1" xfId="2" applyNumberFormat="1" applyFont="1" applyBorder="1" applyAlignment="1" applyProtection="1">
      <alignment vertical="top"/>
      <protection locked="0"/>
    </xf>
    <xf numFmtId="0" fontId="8" fillId="0" borderId="1" xfId="9" quotePrefix="1" applyFont="1" applyBorder="1" applyAlignment="1">
      <alignment horizontal="left" indent="1"/>
    </xf>
    <xf numFmtId="0" fontId="17" fillId="0" borderId="0" xfId="10" applyFont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222885</xdr:colOff>
      <xdr:row>1</xdr:row>
      <xdr:rowOff>0</xdr:rowOff>
    </xdr:from>
    <xdr:to>
      <xdr:col>0</xdr:col>
      <xdr:colOff>774573</xdr:colOff>
      <xdr:row>3</xdr:row>
      <xdr:rowOff>134112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86E07C-4F5C-407C-93B7-0C1718A05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885" y="200025"/>
          <a:ext cx="551688" cy="5341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518160</xdr:colOff>
      <xdr:row>1</xdr:row>
      <xdr:rowOff>0</xdr:rowOff>
    </xdr:from>
    <xdr:to>
      <xdr:col>1</xdr:col>
      <xdr:colOff>384048</xdr:colOff>
      <xdr:row>3</xdr:row>
      <xdr:rowOff>73152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7C7FF6-7822-4427-8951-A9141A720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" y="236220"/>
          <a:ext cx="551688" cy="5455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212725</xdr:rowOff>
    </xdr:from>
    <xdr:to>
      <xdr:col>1</xdr:col>
      <xdr:colOff>246888</xdr:colOff>
      <xdr:row>3</xdr:row>
      <xdr:rowOff>34417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4192FD-744C-4F4F-816D-8AF41BAC4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12725"/>
          <a:ext cx="551688" cy="5360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43815</xdr:rowOff>
    </xdr:from>
    <xdr:to>
      <xdr:col>0</xdr:col>
      <xdr:colOff>599313</xdr:colOff>
      <xdr:row>3</xdr:row>
      <xdr:rowOff>101727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9D1ED64-7943-402C-88CE-27379DEFA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81940"/>
          <a:ext cx="532638" cy="5341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</xdr:colOff>
      <xdr:row>1</xdr:row>
      <xdr:rowOff>24765</xdr:rowOff>
    </xdr:from>
    <xdr:to>
      <xdr:col>0</xdr:col>
      <xdr:colOff>603123</xdr:colOff>
      <xdr:row>3</xdr:row>
      <xdr:rowOff>82677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E9B463-FF88-4715-89E5-00738C90E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" y="262890"/>
          <a:ext cx="532638" cy="5341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57150</xdr:rowOff>
    </xdr:from>
    <xdr:to>
      <xdr:col>1</xdr:col>
      <xdr:colOff>646938</xdr:colOff>
      <xdr:row>3</xdr:row>
      <xdr:rowOff>130302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4A68A0-4FEF-4652-A640-098D17CA9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285750"/>
          <a:ext cx="551688" cy="5303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</xdr:colOff>
      <xdr:row>0</xdr:row>
      <xdr:rowOff>219075</xdr:rowOff>
    </xdr:from>
    <xdr:to>
      <xdr:col>1</xdr:col>
      <xdr:colOff>662178</xdr:colOff>
      <xdr:row>3</xdr:row>
      <xdr:rowOff>99822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7BEE01-5C31-4F3C-8EA0-563F05CBD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" y="219075"/>
          <a:ext cx="551688" cy="5284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53"/>
  <sheetViews>
    <sheetView showGridLines="0" tabSelected="1" view="pageBreakPreview" zoomScaleNormal="100" zoomScaleSheetLayoutView="100" workbookViewId="0">
      <selection activeCell="F20" sqref="F20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10.7109375" style="1" bestFit="1" customWidth="1"/>
    <col min="4" max="4" width="9.28515625" style="1" bestFit="1" customWidth="1"/>
    <col min="5" max="16384" width="12.85546875" style="1"/>
  </cols>
  <sheetData>
    <row r="1" spans="1:4" ht="16.350000000000001" customHeight="1" x14ac:dyDescent="0.2">
      <c r="A1" s="92" t="s">
        <v>540</v>
      </c>
      <c r="B1" s="93"/>
      <c r="C1" s="75" t="s">
        <v>446</v>
      </c>
      <c r="D1" s="76">
        <v>2025</v>
      </c>
    </row>
    <row r="2" spans="1:4" ht="16.350000000000001" customHeight="1" x14ac:dyDescent="0.2">
      <c r="A2" s="94" t="s">
        <v>445</v>
      </c>
      <c r="B2" s="95"/>
      <c r="C2" s="10" t="s">
        <v>447</v>
      </c>
      <c r="D2" s="77" t="s">
        <v>452</v>
      </c>
    </row>
    <row r="3" spans="1:4" ht="16.350000000000001" customHeight="1" x14ac:dyDescent="0.2">
      <c r="A3" s="96" t="s">
        <v>541</v>
      </c>
      <c r="B3" s="97"/>
      <c r="C3" s="10" t="s">
        <v>448</v>
      </c>
      <c r="D3" s="78">
        <v>3</v>
      </c>
    </row>
    <row r="4" spans="1:4" ht="16.350000000000001" customHeight="1" x14ac:dyDescent="0.2">
      <c r="A4" s="98" t="s">
        <v>466</v>
      </c>
      <c r="B4" s="99"/>
      <c r="C4" s="90"/>
      <c r="D4" s="91"/>
    </row>
    <row r="5" spans="1:4" ht="15" customHeight="1" x14ac:dyDescent="0.2">
      <c r="A5" s="66" t="s">
        <v>28</v>
      </c>
      <c r="B5" s="65" t="s">
        <v>29</v>
      </c>
    </row>
    <row r="6" spans="1:4" x14ac:dyDescent="0.2">
      <c r="A6" s="2"/>
      <c r="B6" s="3"/>
    </row>
    <row r="7" spans="1:4" x14ac:dyDescent="0.2">
      <c r="A7" s="4"/>
      <c r="B7" s="5" t="s">
        <v>32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27" t="s">
        <v>431</v>
      </c>
      <c r="B10" s="28" t="s">
        <v>496</v>
      </c>
    </row>
    <row r="11" spans="1:4" x14ac:dyDescent="0.2">
      <c r="A11" s="27" t="s">
        <v>432</v>
      </c>
      <c r="B11" s="28" t="s">
        <v>230</v>
      </c>
    </row>
    <row r="12" spans="1:4" x14ac:dyDescent="0.2">
      <c r="A12" s="27" t="s">
        <v>1</v>
      </c>
      <c r="B12" s="28" t="s">
        <v>2</v>
      </c>
    </row>
    <row r="13" spans="1:4" x14ac:dyDescent="0.2">
      <c r="A13" s="27" t="s">
        <v>3</v>
      </c>
      <c r="B13" s="28" t="s">
        <v>4</v>
      </c>
    </row>
    <row r="14" spans="1:4" x14ac:dyDescent="0.2">
      <c r="A14" s="27" t="s">
        <v>5</v>
      </c>
      <c r="B14" s="28" t="s">
        <v>6</v>
      </c>
    </row>
    <row r="15" spans="1:4" x14ac:dyDescent="0.2">
      <c r="A15" s="27" t="s">
        <v>40</v>
      </c>
      <c r="B15" s="28" t="s">
        <v>440</v>
      </c>
    </row>
    <row r="16" spans="1:4" x14ac:dyDescent="0.2">
      <c r="A16" s="27" t="s">
        <v>7</v>
      </c>
      <c r="B16" s="28" t="s">
        <v>441</v>
      </c>
    </row>
    <row r="17" spans="1:2" x14ac:dyDescent="0.2">
      <c r="A17" s="27" t="s">
        <v>8</v>
      </c>
      <c r="B17" s="28" t="s">
        <v>39</v>
      </c>
    </row>
    <row r="18" spans="1:2" x14ac:dyDescent="0.2">
      <c r="A18" s="27" t="s">
        <v>9</v>
      </c>
      <c r="B18" s="28" t="s">
        <v>10</v>
      </c>
    </row>
    <row r="19" spans="1:2" x14ac:dyDescent="0.2">
      <c r="A19" s="27" t="s">
        <v>11</v>
      </c>
      <c r="B19" s="28" t="s">
        <v>12</v>
      </c>
    </row>
    <row r="20" spans="1:2" x14ac:dyDescent="0.2">
      <c r="A20" s="27" t="s">
        <v>13</v>
      </c>
      <c r="B20" s="28" t="s">
        <v>14</v>
      </c>
    </row>
    <row r="21" spans="1:2" x14ac:dyDescent="0.2">
      <c r="A21" s="27" t="s">
        <v>15</v>
      </c>
      <c r="B21" s="28" t="s">
        <v>16</v>
      </c>
    </row>
    <row r="22" spans="1:2" x14ac:dyDescent="0.2">
      <c r="A22" s="27" t="s">
        <v>17</v>
      </c>
      <c r="B22" s="28" t="s">
        <v>442</v>
      </c>
    </row>
    <row r="23" spans="1:2" x14ac:dyDescent="0.2">
      <c r="A23" s="27" t="s">
        <v>18</v>
      </c>
      <c r="B23" s="28" t="s">
        <v>19</v>
      </c>
    </row>
    <row r="24" spans="1:2" x14ac:dyDescent="0.2">
      <c r="A24" s="27" t="s">
        <v>20</v>
      </c>
      <c r="B24" s="28" t="s">
        <v>67</v>
      </c>
    </row>
    <row r="25" spans="1:2" x14ac:dyDescent="0.2">
      <c r="A25" s="27" t="s">
        <v>21</v>
      </c>
      <c r="B25" s="28" t="s">
        <v>524</v>
      </c>
    </row>
    <row r="26" spans="1:2" x14ac:dyDescent="0.2">
      <c r="A26" s="27" t="s">
        <v>526</v>
      </c>
      <c r="B26" s="28" t="s">
        <v>527</v>
      </c>
    </row>
    <row r="27" spans="1:2" x14ac:dyDescent="0.2">
      <c r="A27" s="27" t="s">
        <v>525</v>
      </c>
      <c r="B27" s="28" t="s">
        <v>528</v>
      </c>
    </row>
    <row r="28" spans="1:2" x14ac:dyDescent="0.2">
      <c r="A28" s="27" t="s">
        <v>22</v>
      </c>
      <c r="B28" s="28" t="s">
        <v>23</v>
      </c>
    </row>
    <row r="29" spans="1:2" x14ac:dyDescent="0.2">
      <c r="A29" s="27" t="s">
        <v>24</v>
      </c>
      <c r="B29" s="28" t="s">
        <v>25</v>
      </c>
    </row>
    <row r="30" spans="1:2" x14ac:dyDescent="0.2">
      <c r="A30" s="27" t="s">
        <v>26</v>
      </c>
      <c r="B30" s="28" t="s">
        <v>532</v>
      </c>
    </row>
    <row r="31" spans="1:2" x14ac:dyDescent="0.2">
      <c r="A31" s="27" t="s">
        <v>27</v>
      </c>
      <c r="B31" s="28" t="s">
        <v>533</v>
      </c>
    </row>
    <row r="32" spans="1:2" x14ac:dyDescent="0.2">
      <c r="A32" s="27" t="s">
        <v>35</v>
      </c>
      <c r="B32" s="28" t="s">
        <v>534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27" t="s">
        <v>33</v>
      </c>
      <c r="B35" s="28" t="s">
        <v>30</v>
      </c>
    </row>
    <row r="36" spans="1:2" x14ac:dyDescent="0.2">
      <c r="A36" s="27" t="s">
        <v>34</v>
      </c>
      <c r="B36" s="28" t="s">
        <v>31</v>
      </c>
    </row>
    <row r="37" spans="1:2" ht="12" thickBot="1" x14ac:dyDescent="0.25">
      <c r="A37" s="8"/>
      <c r="B37" s="9"/>
    </row>
    <row r="39" spans="1:2" x14ac:dyDescent="0.2">
      <c r="A39" s="1" t="s">
        <v>467</v>
      </c>
    </row>
    <row r="44" spans="1:2" x14ac:dyDescent="0.2">
      <c r="A44" s="87"/>
      <c r="B44" s="87"/>
    </row>
    <row r="47" spans="1:2" x14ac:dyDescent="0.2">
      <c r="A47" s="87"/>
      <c r="B47" s="87"/>
    </row>
    <row r="52" spans="1:1" x14ac:dyDescent="0.2">
      <c r="A52" s="89"/>
    </row>
    <row r="53" spans="1:1" x14ac:dyDescent="0.2">
      <c r="A53" s="89"/>
    </row>
  </sheetData>
  <sheetProtection formatCells="0" formatColumns="0" formatRows="0" autoFilter="0" pivotTables="0"/>
  <mergeCells count="4">
    <mergeCell ref="A1:B1"/>
    <mergeCell ref="A2:B2"/>
    <mergeCell ref="A3:B3"/>
    <mergeCell ref="A4:B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8"/>
  <sheetViews>
    <sheetView view="pageBreakPreview" zoomScale="112" zoomScaleNormal="100" zoomScaleSheetLayoutView="112" workbookViewId="0">
      <selection activeCell="G89" sqref="G89"/>
    </sheetView>
  </sheetViews>
  <sheetFormatPr baseColWidth="10" defaultColWidth="9.140625" defaultRowHeight="11.25" x14ac:dyDescent="0.2"/>
  <cols>
    <col min="1" max="1" width="10" style="14" customWidth="1"/>
    <col min="2" max="2" width="78.7109375" style="14" customWidth="1"/>
    <col min="3" max="3" width="9.42578125" style="14" customWidth="1"/>
    <col min="4" max="4" width="11.140625" style="14" bestFit="1" customWidth="1"/>
    <col min="5" max="5" width="9.5703125" style="14" bestFit="1" customWidth="1"/>
    <col min="6" max="16384" width="9.140625" style="14"/>
  </cols>
  <sheetData>
    <row r="1" spans="1:5" s="16" customFormat="1" ht="18.95" customHeight="1" x14ac:dyDescent="0.25">
      <c r="A1" s="95" t="s">
        <v>540</v>
      </c>
      <c r="B1" s="95"/>
      <c r="C1" s="95"/>
      <c r="D1" s="10" t="s">
        <v>449</v>
      </c>
      <c r="E1" s="15">
        <v>2025</v>
      </c>
    </row>
    <row r="2" spans="1:5" s="11" customFormat="1" ht="18.95" customHeight="1" x14ac:dyDescent="0.25">
      <c r="A2" s="95" t="s">
        <v>454</v>
      </c>
      <c r="B2" s="95"/>
      <c r="C2" s="95"/>
      <c r="D2" s="10" t="s">
        <v>450</v>
      </c>
      <c r="E2" s="15" t="s">
        <v>452</v>
      </c>
    </row>
    <row r="3" spans="1:5" s="11" customFormat="1" ht="18.95" customHeight="1" x14ac:dyDescent="0.25">
      <c r="A3" s="95" t="s">
        <v>541</v>
      </c>
      <c r="B3" s="95"/>
      <c r="C3" s="95"/>
      <c r="D3" s="10" t="s">
        <v>451</v>
      </c>
      <c r="E3" s="15">
        <v>3</v>
      </c>
    </row>
    <row r="4" spans="1:5" s="11" customFormat="1" ht="18.95" customHeight="1" x14ac:dyDescent="0.25">
      <c r="A4" s="95" t="s">
        <v>466</v>
      </c>
      <c r="B4" s="95"/>
      <c r="C4" s="95"/>
      <c r="D4" s="10"/>
      <c r="E4" s="15"/>
    </row>
    <row r="5" spans="1:5" x14ac:dyDescent="0.2">
      <c r="A5" s="12" t="s">
        <v>69</v>
      </c>
      <c r="B5" s="13"/>
      <c r="C5" s="13"/>
      <c r="D5" s="13"/>
      <c r="E5" s="13"/>
    </row>
    <row r="7" spans="1:5" x14ac:dyDescent="0.2">
      <c r="A7" s="29" t="s">
        <v>498</v>
      </c>
      <c r="B7" s="29"/>
      <c r="C7" s="29"/>
      <c r="D7" s="29"/>
      <c r="E7" s="29"/>
    </row>
    <row r="8" spans="1:5" x14ac:dyDescent="0.2">
      <c r="A8" s="122" t="s">
        <v>44</v>
      </c>
      <c r="B8" s="122" t="s">
        <v>41</v>
      </c>
      <c r="C8" s="122" t="s">
        <v>42</v>
      </c>
      <c r="D8" s="123" t="s">
        <v>229</v>
      </c>
      <c r="E8" s="124" t="s">
        <v>536</v>
      </c>
    </row>
    <row r="9" spans="1:5" x14ac:dyDescent="0.2">
      <c r="A9" s="125">
        <v>4000</v>
      </c>
      <c r="B9" s="126" t="s">
        <v>496</v>
      </c>
      <c r="C9" s="127">
        <f>SUM(C10+C57+C69)</f>
        <v>247399605.17000002</v>
      </c>
      <c r="D9" s="128"/>
      <c r="E9" s="12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25">
        <v>4100</v>
      </c>
      <c r="B10" s="126" t="s">
        <v>176</v>
      </c>
      <c r="C10" s="127">
        <f>SUM(C11+C21+C27+C30+C36+C39+C48)</f>
        <v>232912356.30000001</v>
      </c>
      <c r="D10" s="128"/>
      <c r="E10" s="129"/>
    </row>
    <row r="11" spans="1:5" x14ac:dyDescent="0.2">
      <c r="A11" s="125">
        <v>4110</v>
      </c>
      <c r="B11" s="126" t="s">
        <v>177</v>
      </c>
      <c r="C11" s="127">
        <f>SUM(C12:C20)</f>
        <v>0</v>
      </c>
      <c r="D11" s="128"/>
      <c r="E11" s="129"/>
    </row>
    <row r="12" spans="1:5" x14ac:dyDescent="0.2">
      <c r="A12" s="130">
        <v>4111</v>
      </c>
      <c r="B12" s="131" t="s">
        <v>178</v>
      </c>
      <c r="C12" s="132">
        <v>0</v>
      </c>
      <c r="D12" s="128"/>
      <c r="E12" s="129"/>
    </row>
    <row r="13" spans="1:5" x14ac:dyDescent="0.2">
      <c r="A13" s="130">
        <v>4112</v>
      </c>
      <c r="B13" s="131" t="s">
        <v>179</v>
      </c>
      <c r="C13" s="132">
        <v>0</v>
      </c>
      <c r="D13" s="128"/>
      <c r="E13" s="129"/>
    </row>
    <row r="14" spans="1:5" x14ac:dyDescent="0.2">
      <c r="A14" s="130">
        <v>4113</v>
      </c>
      <c r="B14" s="131" t="s">
        <v>180</v>
      </c>
      <c r="C14" s="132">
        <v>0</v>
      </c>
      <c r="D14" s="128"/>
      <c r="E14" s="129"/>
    </row>
    <row r="15" spans="1:5" x14ac:dyDescent="0.2">
      <c r="A15" s="130">
        <v>4114</v>
      </c>
      <c r="B15" s="131" t="s">
        <v>181</v>
      </c>
      <c r="C15" s="132">
        <v>0</v>
      </c>
      <c r="D15" s="128"/>
      <c r="E15" s="129"/>
    </row>
    <row r="16" spans="1:5" x14ac:dyDescent="0.2">
      <c r="A16" s="130">
        <v>4115</v>
      </c>
      <c r="B16" s="131" t="s">
        <v>182</v>
      </c>
      <c r="C16" s="132">
        <v>0</v>
      </c>
      <c r="D16" s="128"/>
      <c r="E16" s="129"/>
    </row>
    <row r="17" spans="1:5" x14ac:dyDescent="0.2">
      <c r="A17" s="130">
        <v>4116</v>
      </c>
      <c r="B17" s="131" t="s">
        <v>183</v>
      </c>
      <c r="C17" s="132">
        <v>0</v>
      </c>
      <c r="D17" s="128"/>
      <c r="E17" s="129"/>
    </row>
    <row r="18" spans="1:5" x14ac:dyDescent="0.2">
      <c r="A18" s="130">
        <v>4117</v>
      </c>
      <c r="B18" s="131" t="s">
        <v>184</v>
      </c>
      <c r="C18" s="132">
        <v>0</v>
      </c>
      <c r="D18" s="128"/>
      <c r="E18" s="129"/>
    </row>
    <row r="19" spans="1:5" ht="22.5" x14ac:dyDescent="0.2">
      <c r="A19" s="130">
        <v>4118</v>
      </c>
      <c r="B19" s="133" t="s">
        <v>360</v>
      </c>
      <c r="C19" s="132">
        <v>0</v>
      </c>
      <c r="D19" s="128"/>
      <c r="E19" s="129"/>
    </row>
    <row r="20" spans="1:5" x14ac:dyDescent="0.2">
      <c r="A20" s="130">
        <v>4119</v>
      </c>
      <c r="B20" s="131" t="s">
        <v>185</v>
      </c>
      <c r="C20" s="132">
        <v>0</v>
      </c>
      <c r="D20" s="128"/>
      <c r="E20" s="129"/>
    </row>
    <row r="21" spans="1:5" x14ac:dyDescent="0.2">
      <c r="A21" s="125">
        <v>4120</v>
      </c>
      <c r="B21" s="126" t="s">
        <v>186</v>
      </c>
      <c r="C21" s="127">
        <f>SUM(C22:C26)</f>
        <v>0</v>
      </c>
      <c r="D21" s="128"/>
      <c r="E21" s="129"/>
    </row>
    <row r="22" spans="1:5" x14ac:dyDescent="0.2">
      <c r="A22" s="130">
        <v>4121</v>
      </c>
      <c r="B22" s="131" t="s">
        <v>187</v>
      </c>
      <c r="C22" s="132">
        <v>0</v>
      </c>
      <c r="D22" s="128"/>
      <c r="E22" s="129"/>
    </row>
    <row r="23" spans="1:5" x14ac:dyDescent="0.2">
      <c r="A23" s="130">
        <v>4122</v>
      </c>
      <c r="B23" s="131" t="s">
        <v>361</v>
      </c>
      <c r="C23" s="132">
        <v>0</v>
      </c>
      <c r="D23" s="128"/>
      <c r="E23" s="129"/>
    </row>
    <row r="24" spans="1:5" x14ac:dyDescent="0.2">
      <c r="A24" s="130">
        <v>4123</v>
      </c>
      <c r="B24" s="131" t="s">
        <v>188</v>
      </c>
      <c r="C24" s="132">
        <v>0</v>
      </c>
      <c r="D24" s="128"/>
      <c r="E24" s="129"/>
    </row>
    <row r="25" spans="1:5" x14ac:dyDescent="0.2">
      <c r="A25" s="130">
        <v>4124</v>
      </c>
      <c r="B25" s="131" t="s">
        <v>189</v>
      </c>
      <c r="C25" s="132">
        <v>0</v>
      </c>
      <c r="D25" s="128"/>
      <c r="E25" s="129"/>
    </row>
    <row r="26" spans="1:5" x14ac:dyDescent="0.2">
      <c r="A26" s="130">
        <v>4129</v>
      </c>
      <c r="B26" s="131" t="s">
        <v>190</v>
      </c>
      <c r="C26" s="132">
        <v>0</v>
      </c>
      <c r="D26" s="128"/>
      <c r="E26" s="129"/>
    </row>
    <row r="27" spans="1:5" x14ac:dyDescent="0.2">
      <c r="A27" s="125">
        <v>4130</v>
      </c>
      <c r="B27" s="126" t="s">
        <v>191</v>
      </c>
      <c r="C27" s="127">
        <f>SUM(C28:C29)</f>
        <v>0</v>
      </c>
      <c r="D27" s="128"/>
      <c r="E27" s="129"/>
    </row>
    <row r="28" spans="1:5" x14ac:dyDescent="0.2">
      <c r="A28" s="130">
        <v>4131</v>
      </c>
      <c r="B28" s="131" t="s">
        <v>192</v>
      </c>
      <c r="C28" s="132">
        <v>0</v>
      </c>
      <c r="D28" s="128"/>
      <c r="E28" s="129"/>
    </row>
    <row r="29" spans="1:5" ht="22.5" x14ac:dyDescent="0.2">
      <c r="A29" s="130">
        <v>4132</v>
      </c>
      <c r="B29" s="133" t="s">
        <v>362</v>
      </c>
      <c r="C29" s="132">
        <v>0</v>
      </c>
      <c r="D29" s="128"/>
      <c r="E29" s="129"/>
    </row>
    <row r="30" spans="1:5" x14ac:dyDescent="0.2">
      <c r="A30" s="125">
        <v>4140</v>
      </c>
      <c r="B30" s="126" t="s">
        <v>193</v>
      </c>
      <c r="C30" s="127">
        <f>SUM(C31:C35)</f>
        <v>0</v>
      </c>
      <c r="D30" s="128"/>
      <c r="E30" s="129"/>
    </row>
    <row r="31" spans="1:5" x14ac:dyDescent="0.2">
      <c r="A31" s="130">
        <v>4141</v>
      </c>
      <c r="B31" s="131" t="s">
        <v>194</v>
      </c>
      <c r="C31" s="132">
        <v>0</v>
      </c>
      <c r="D31" s="128"/>
      <c r="E31" s="129"/>
    </row>
    <row r="32" spans="1:5" x14ac:dyDescent="0.2">
      <c r="A32" s="130">
        <v>4143</v>
      </c>
      <c r="B32" s="131" t="s">
        <v>195</v>
      </c>
      <c r="C32" s="132">
        <v>0</v>
      </c>
      <c r="D32" s="128"/>
      <c r="E32" s="129"/>
    </row>
    <row r="33" spans="1:5" x14ac:dyDescent="0.2">
      <c r="A33" s="130">
        <v>4144</v>
      </c>
      <c r="B33" s="131" t="s">
        <v>196</v>
      </c>
      <c r="C33" s="132">
        <v>0</v>
      </c>
      <c r="D33" s="128"/>
      <c r="E33" s="129"/>
    </row>
    <row r="34" spans="1:5" ht="22.5" x14ac:dyDescent="0.2">
      <c r="A34" s="130">
        <v>4145</v>
      </c>
      <c r="B34" s="133" t="s">
        <v>363</v>
      </c>
      <c r="C34" s="132">
        <v>0</v>
      </c>
      <c r="D34" s="128"/>
      <c r="E34" s="129"/>
    </row>
    <row r="35" spans="1:5" x14ac:dyDescent="0.2">
      <c r="A35" s="130">
        <v>4149</v>
      </c>
      <c r="B35" s="131" t="s">
        <v>197</v>
      </c>
      <c r="C35" s="132">
        <v>0</v>
      </c>
      <c r="D35" s="128"/>
      <c r="E35" s="129"/>
    </row>
    <row r="36" spans="1:5" x14ac:dyDescent="0.2">
      <c r="A36" s="125">
        <v>4150</v>
      </c>
      <c r="B36" s="126" t="s">
        <v>364</v>
      </c>
      <c r="C36" s="127">
        <f>SUM(C37:C38)</f>
        <v>0</v>
      </c>
      <c r="D36" s="128"/>
      <c r="E36" s="129"/>
    </row>
    <row r="37" spans="1:5" x14ac:dyDescent="0.2">
      <c r="A37" s="130">
        <v>4151</v>
      </c>
      <c r="B37" s="131" t="s">
        <v>364</v>
      </c>
      <c r="C37" s="132">
        <v>0</v>
      </c>
      <c r="D37" s="128"/>
      <c r="E37" s="129"/>
    </row>
    <row r="38" spans="1:5" ht="22.5" x14ac:dyDescent="0.2">
      <c r="A38" s="130">
        <v>4154</v>
      </c>
      <c r="B38" s="133" t="s">
        <v>365</v>
      </c>
      <c r="C38" s="132">
        <v>0</v>
      </c>
      <c r="D38" s="128"/>
      <c r="E38" s="129"/>
    </row>
    <row r="39" spans="1:5" x14ac:dyDescent="0.2">
      <c r="A39" s="125">
        <v>4160</v>
      </c>
      <c r="B39" s="126" t="s">
        <v>366</v>
      </c>
      <c r="C39" s="127">
        <f>SUM(C40:C47)</f>
        <v>0</v>
      </c>
      <c r="D39" s="128"/>
      <c r="E39" s="129"/>
    </row>
    <row r="40" spans="1:5" x14ac:dyDescent="0.2">
      <c r="A40" s="130">
        <v>4161</v>
      </c>
      <c r="B40" s="131" t="s">
        <v>198</v>
      </c>
      <c r="C40" s="132">
        <v>0</v>
      </c>
      <c r="D40" s="128"/>
      <c r="E40" s="129"/>
    </row>
    <row r="41" spans="1:5" x14ac:dyDescent="0.2">
      <c r="A41" s="130">
        <v>4162</v>
      </c>
      <c r="B41" s="131" t="s">
        <v>199</v>
      </c>
      <c r="C41" s="132">
        <v>0</v>
      </c>
      <c r="D41" s="128"/>
      <c r="E41" s="129"/>
    </row>
    <row r="42" spans="1:5" x14ac:dyDescent="0.2">
      <c r="A42" s="130">
        <v>4163</v>
      </c>
      <c r="B42" s="131" t="s">
        <v>200</v>
      </c>
      <c r="C42" s="132">
        <v>0</v>
      </c>
      <c r="D42" s="128"/>
      <c r="E42" s="129"/>
    </row>
    <row r="43" spans="1:5" x14ac:dyDescent="0.2">
      <c r="A43" s="130">
        <v>4164</v>
      </c>
      <c r="B43" s="131" t="s">
        <v>201</v>
      </c>
      <c r="C43" s="132">
        <v>0</v>
      </c>
      <c r="D43" s="128"/>
      <c r="E43" s="129"/>
    </row>
    <row r="44" spans="1:5" x14ac:dyDescent="0.2">
      <c r="A44" s="130">
        <v>4165</v>
      </c>
      <c r="B44" s="131" t="s">
        <v>202</v>
      </c>
      <c r="C44" s="132">
        <v>0</v>
      </c>
      <c r="D44" s="128"/>
      <c r="E44" s="129"/>
    </row>
    <row r="45" spans="1:5" ht="22.5" x14ac:dyDescent="0.2">
      <c r="A45" s="130">
        <v>4166</v>
      </c>
      <c r="B45" s="133" t="s">
        <v>367</v>
      </c>
      <c r="C45" s="132">
        <v>0</v>
      </c>
      <c r="D45" s="128"/>
      <c r="E45" s="129"/>
    </row>
    <row r="46" spans="1:5" x14ac:dyDescent="0.2">
      <c r="A46" s="130">
        <v>4168</v>
      </c>
      <c r="B46" s="131" t="s">
        <v>203</v>
      </c>
      <c r="C46" s="132">
        <v>0</v>
      </c>
      <c r="D46" s="128"/>
      <c r="E46" s="129"/>
    </row>
    <row r="47" spans="1:5" x14ac:dyDescent="0.2">
      <c r="A47" s="130">
        <v>4169</v>
      </c>
      <c r="B47" s="131" t="s">
        <v>204</v>
      </c>
      <c r="C47" s="132">
        <v>0</v>
      </c>
      <c r="D47" s="128"/>
      <c r="E47" s="129"/>
    </row>
    <row r="48" spans="1:5" x14ac:dyDescent="0.2">
      <c r="A48" s="125">
        <v>4170</v>
      </c>
      <c r="B48" s="126" t="s">
        <v>444</v>
      </c>
      <c r="C48" s="127">
        <f>SUM(C49:C56)</f>
        <v>232912356.30000001</v>
      </c>
      <c r="D48" s="128"/>
      <c r="E48" s="129"/>
    </row>
    <row r="49" spans="1:5" x14ac:dyDescent="0.2">
      <c r="A49" s="130">
        <v>4171</v>
      </c>
      <c r="B49" s="131" t="s">
        <v>368</v>
      </c>
      <c r="C49" s="132">
        <v>0</v>
      </c>
      <c r="D49" s="128"/>
      <c r="E49" s="129"/>
    </row>
    <row r="50" spans="1:5" x14ac:dyDescent="0.2">
      <c r="A50" s="130">
        <v>4172</v>
      </c>
      <c r="B50" s="131" t="s">
        <v>369</v>
      </c>
      <c r="C50" s="132">
        <v>0</v>
      </c>
      <c r="D50" s="128"/>
      <c r="E50" s="129"/>
    </row>
    <row r="51" spans="1:5" ht="22.5" x14ac:dyDescent="0.2">
      <c r="A51" s="130">
        <v>4173</v>
      </c>
      <c r="B51" s="133" t="s">
        <v>370</v>
      </c>
      <c r="C51" s="132">
        <v>232912356.30000001</v>
      </c>
      <c r="D51" s="128"/>
      <c r="E51" s="129"/>
    </row>
    <row r="52" spans="1:5" ht="22.5" x14ac:dyDescent="0.2">
      <c r="A52" s="130">
        <v>4174</v>
      </c>
      <c r="B52" s="133" t="s">
        <v>371</v>
      </c>
      <c r="C52" s="132">
        <v>0</v>
      </c>
      <c r="D52" s="128"/>
      <c r="E52" s="129"/>
    </row>
    <row r="53" spans="1:5" ht="22.5" x14ac:dyDescent="0.2">
      <c r="A53" s="130">
        <v>4175</v>
      </c>
      <c r="B53" s="133" t="s">
        <v>372</v>
      </c>
      <c r="C53" s="132">
        <v>0</v>
      </c>
      <c r="D53" s="128"/>
      <c r="E53" s="129"/>
    </row>
    <row r="54" spans="1:5" ht="22.5" x14ac:dyDescent="0.2">
      <c r="A54" s="130">
        <v>4176</v>
      </c>
      <c r="B54" s="133" t="s">
        <v>373</v>
      </c>
      <c r="C54" s="132">
        <v>0</v>
      </c>
      <c r="D54" s="128"/>
      <c r="E54" s="129"/>
    </row>
    <row r="55" spans="1:5" ht="22.5" x14ac:dyDescent="0.2">
      <c r="A55" s="130">
        <v>4177</v>
      </c>
      <c r="B55" s="133" t="s">
        <v>374</v>
      </c>
      <c r="C55" s="132">
        <v>0</v>
      </c>
      <c r="D55" s="128"/>
      <c r="E55" s="129"/>
    </row>
    <row r="56" spans="1:5" ht="22.5" x14ac:dyDescent="0.2">
      <c r="A56" s="130">
        <v>4178</v>
      </c>
      <c r="B56" s="133" t="s">
        <v>375</v>
      </c>
      <c r="C56" s="132">
        <v>0</v>
      </c>
      <c r="D56" s="128"/>
      <c r="E56" s="129"/>
    </row>
    <row r="57" spans="1:5" ht="33.75" x14ac:dyDescent="0.2">
      <c r="A57" s="125">
        <v>4200</v>
      </c>
      <c r="B57" s="134" t="s">
        <v>376</v>
      </c>
      <c r="C57" s="127">
        <f>+C58+C64</f>
        <v>4014945.11</v>
      </c>
      <c r="D57" s="128"/>
      <c r="E57" s="129"/>
    </row>
    <row r="58" spans="1:5" ht="22.5" x14ac:dyDescent="0.2">
      <c r="A58" s="125">
        <v>4210</v>
      </c>
      <c r="B58" s="134" t="s">
        <v>377</v>
      </c>
      <c r="C58" s="127">
        <f>SUM(C59:C63)</f>
        <v>0</v>
      </c>
      <c r="D58" s="128"/>
      <c r="E58" s="129"/>
    </row>
    <row r="59" spans="1:5" x14ac:dyDescent="0.2">
      <c r="A59" s="130">
        <v>4211</v>
      </c>
      <c r="B59" s="131" t="s">
        <v>205</v>
      </c>
      <c r="C59" s="132">
        <v>0</v>
      </c>
      <c r="D59" s="128"/>
      <c r="E59" s="129"/>
    </row>
    <row r="60" spans="1:5" x14ac:dyDescent="0.2">
      <c r="A60" s="130">
        <v>4212</v>
      </c>
      <c r="B60" s="131" t="s">
        <v>206</v>
      </c>
      <c r="C60" s="132">
        <v>0</v>
      </c>
      <c r="D60" s="128"/>
      <c r="E60" s="129"/>
    </row>
    <row r="61" spans="1:5" x14ac:dyDescent="0.2">
      <c r="A61" s="130">
        <v>4213</v>
      </c>
      <c r="B61" s="131" t="s">
        <v>207</v>
      </c>
      <c r="C61" s="132">
        <v>0</v>
      </c>
      <c r="D61" s="128"/>
      <c r="E61" s="129"/>
    </row>
    <row r="62" spans="1:5" x14ac:dyDescent="0.2">
      <c r="A62" s="130">
        <v>4214</v>
      </c>
      <c r="B62" s="131" t="s">
        <v>378</v>
      </c>
      <c r="C62" s="132">
        <v>0</v>
      </c>
      <c r="D62" s="128"/>
      <c r="E62" s="129"/>
    </row>
    <row r="63" spans="1:5" x14ac:dyDescent="0.2">
      <c r="A63" s="130">
        <v>4215</v>
      </c>
      <c r="B63" s="131" t="s">
        <v>379</v>
      </c>
      <c r="C63" s="132">
        <v>0</v>
      </c>
      <c r="D63" s="128"/>
      <c r="E63" s="129"/>
    </row>
    <row r="64" spans="1:5" x14ac:dyDescent="0.2">
      <c r="A64" s="125">
        <v>4220</v>
      </c>
      <c r="B64" s="126" t="s">
        <v>208</v>
      </c>
      <c r="C64" s="127">
        <f>SUM(C65:C68)</f>
        <v>4014945.11</v>
      </c>
      <c r="D64" s="128"/>
      <c r="E64" s="129"/>
    </row>
    <row r="65" spans="1:5" x14ac:dyDescent="0.2">
      <c r="A65" s="130">
        <v>4221</v>
      </c>
      <c r="B65" s="131" t="s">
        <v>209</v>
      </c>
      <c r="C65" s="132">
        <v>4014945.11</v>
      </c>
      <c r="D65" s="128"/>
      <c r="E65" s="129"/>
    </row>
    <row r="66" spans="1:5" x14ac:dyDescent="0.2">
      <c r="A66" s="130">
        <v>4223</v>
      </c>
      <c r="B66" s="131" t="s">
        <v>210</v>
      </c>
      <c r="C66" s="132">
        <v>0</v>
      </c>
      <c r="D66" s="128"/>
      <c r="E66" s="129"/>
    </row>
    <row r="67" spans="1:5" x14ac:dyDescent="0.2">
      <c r="A67" s="130">
        <v>4225</v>
      </c>
      <c r="B67" s="131" t="s">
        <v>212</v>
      </c>
      <c r="C67" s="132">
        <v>0</v>
      </c>
      <c r="D67" s="128"/>
      <c r="E67" s="129"/>
    </row>
    <row r="68" spans="1:5" x14ac:dyDescent="0.2">
      <c r="A68" s="130">
        <v>4227</v>
      </c>
      <c r="B68" s="131" t="s">
        <v>380</v>
      </c>
      <c r="C68" s="132">
        <v>0</v>
      </c>
      <c r="D68" s="128"/>
      <c r="E68" s="129"/>
    </row>
    <row r="69" spans="1:5" x14ac:dyDescent="0.2">
      <c r="A69" s="135">
        <v>4300</v>
      </c>
      <c r="B69" s="126" t="s">
        <v>213</v>
      </c>
      <c r="C69" s="127">
        <f>C70+C73+C79+C81+C83</f>
        <v>10472303.76</v>
      </c>
      <c r="D69" s="131"/>
      <c r="E69" s="131"/>
    </row>
    <row r="70" spans="1:5" x14ac:dyDescent="0.2">
      <c r="A70" s="135">
        <v>4310</v>
      </c>
      <c r="B70" s="126" t="s">
        <v>214</v>
      </c>
      <c r="C70" s="127">
        <f>SUM(C71:C72)</f>
        <v>0</v>
      </c>
      <c r="D70" s="131"/>
      <c r="E70" s="131"/>
    </row>
    <row r="71" spans="1:5" x14ac:dyDescent="0.2">
      <c r="A71" s="136">
        <v>4311</v>
      </c>
      <c r="B71" s="131" t="s">
        <v>381</v>
      </c>
      <c r="C71" s="132">
        <v>0</v>
      </c>
      <c r="D71" s="131"/>
      <c r="E71" s="131"/>
    </row>
    <row r="72" spans="1:5" x14ac:dyDescent="0.2">
      <c r="A72" s="136">
        <v>4319</v>
      </c>
      <c r="B72" s="131" t="s">
        <v>215</v>
      </c>
      <c r="C72" s="132">
        <v>0</v>
      </c>
      <c r="D72" s="131"/>
      <c r="E72" s="131"/>
    </row>
    <row r="73" spans="1:5" x14ac:dyDescent="0.2">
      <c r="A73" s="135">
        <v>4320</v>
      </c>
      <c r="B73" s="126" t="s">
        <v>216</v>
      </c>
      <c r="C73" s="127">
        <f>SUM(C74:C78)</f>
        <v>0</v>
      </c>
      <c r="D73" s="131"/>
      <c r="E73" s="131"/>
    </row>
    <row r="74" spans="1:5" x14ac:dyDescent="0.2">
      <c r="A74" s="136">
        <v>4321</v>
      </c>
      <c r="B74" s="131" t="s">
        <v>217</v>
      </c>
      <c r="C74" s="132">
        <v>0</v>
      </c>
      <c r="D74" s="131"/>
      <c r="E74" s="131"/>
    </row>
    <row r="75" spans="1:5" x14ac:dyDescent="0.2">
      <c r="A75" s="136">
        <v>4322</v>
      </c>
      <c r="B75" s="131" t="s">
        <v>218</v>
      </c>
      <c r="C75" s="132">
        <v>0</v>
      </c>
      <c r="D75" s="131"/>
      <c r="E75" s="131"/>
    </row>
    <row r="76" spans="1:5" x14ac:dyDescent="0.2">
      <c r="A76" s="136">
        <v>4323</v>
      </c>
      <c r="B76" s="131" t="s">
        <v>219</v>
      </c>
      <c r="C76" s="132">
        <v>0</v>
      </c>
      <c r="D76" s="131"/>
      <c r="E76" s="131"/>
    </row>
    <row r="77" spans="1:5" x14ac:dyDescent="0.2">
      <c r="A77" s="136">
        <v>4324</v>
      </c>
      <c r="B77" s="131" t="s">
        <v>220</v>
      </c>
      <c r="C77" s="132">
        <v>0</v>
      </c>
      <c r="D77" s="131"/>
      <c r="E77" s="131"/>
    </row>
    <row r="78" spans="1:5" x14ac:dyDescent="0.2">
      <c r="A78" s="136">
        <v>4325</v>
      </c>
      <c r="B78" s="131" t="s">
        <v>221</v>
      </c>
      <c r="C78" s="132">
        <v>0</v>
      </c>
      <c r="D78" s="131"/>
      <c r="E78" s="131"/>
    </row>
    <row r="79" spans="1:5" x14ac:dyDescent="0.2">
      <c r="A79" s="135">
        <v>4330</v>
      </c>
      <c r="B79" s="126" t="s">
        <v>222</v>
      </c>
      <c r="C79" s="127">
        <f>SUM(C80)</f>
        <v>0</v>
      </c>
      <c r="D79" s="131"/>
      <c r="E79" s="131"/>
    </row>
    <row r="80" spans="1:5" x14ac:dyDescent="0.2">
      <c r="A80" s="136">
        <v>4331</v>
      </c>
      <c r="B80" s="131" t="s">
        <v>222</v>
      </c>
      <c r="C80" s="132">
        <v>0</v>
      </c>
      <c r="D80" s="131"/>
      <c r="E80" s="131"/>
    </row>
    <row r="81" spans="1:6" x14ac:dyDescent="0.2">
      <c r="A81" s="135">
        <v>4340</v>
      </c>
      <c r="B81" s="126" t="s">
        <v>223</v>
      </c>
      <c r="C81" s="127">
        <f>SUM(C82)</f>
        <v>0</v>
      </c>
      <c r="D81" s="131"/>
      <c r="E81" s="131"/>
    </row>
    <row r="82" spans="1:6" x14ac:dyDescent="0.2">
      <c r="A82" s="136">
        <v>4341</v>
      </c>
      <c r="B82" s="131" t="s">
        <v>223</v>
      </c>
      <c r="C82" s="132">
        <v>0</v>
      </c>
      <c r="D82" s="131"/>
      <c r="E82" s="131"/>
    </row>
    <row r="83" spans="1:6" x14ac:dyDescent="0.2">
      <c r="A83" s="135">
        <v>4390</v>
      </c>
      <c r="B83" s="126" t="s">
        <v>224</v>
      </c>
      <c r="C83" s="127">
        <f>SUM(C84:C90)</f>
        <v>10472303.76</v>
      </c>
      <c r="D83" s="131"/>
      <c r="E83" s="131"/>
    </row>
    <row r="84" spans="1:6" x14ac:dyDescent="0.2">
      <c r="A84" s="136">
        <v>4392</v>
      </c>
      <c r="B84" s="131" t="s">
        <v>225</v>
      </c>
      <c r="C84" s="132">
        <v>4654.49</v>
      </c>
      <c r="D84" s="131"/>
      <c r="E84" s="131"/>
    </row>
    <row r="85" spans="1:6" x14ac:dyDescent="0.2">
      <c r="A85" s="136">
        <v>4393</v>
      </c>
      <c r="B85" s="131" t="s">
        <v>382</v>
      </c>
      <c r="C85" s="132">
        <v>0</v>
      </c>
      <c r="D85" s="131"/>
      <c r="E85" s="131"/>
    </row>
    <row r="86" spans="1:6" x14ac:dyDescent="0.2">
      <c r="A86" s="136">
        <v>4394</v>
      </c>
      <c r="B86" s="131" t="s">
        <v>226</v>
      </c>
      <c r="C86" s="132">
        <v>0</v>
      </c>
      <c r="D86" s="131"/>
      <c r="E86" s="131"/>
    </row>
    <row r="87" spans="1:6" x14ac:dyDescent="0.2">
      <c r="A87" s="136">
        <v>4395</v>
      </c>
      <c r="B87" s="131" t="s">
        <v>227</v>
      </c>
      <c r="C87" s="132">
        <v>0</v>
      </c>
      <c r="D87" s="131"/>
      <c r="E87" s="131"/>
    </row>
    <row r="88" spans="1:6" x14ac:dyDescent="0.2">
      <c r="A88" s="136">
        <v>4396</v>
      </c>
      <c r="B88" s="131" t="s">
        <v>228</v>
      </c>
      <c r="C88" s="132">
        <v>0</v>
      </c>
      <c r="D88" s="131"/>
      <c r="E88" s="131"/>
    </row>
    <row r="89" spans="1:6" x14ac:dyDescent="0.2">
      <c r="A89" s="136">
        <v>4397</v>
      </c>
      <c r="B89" s="131" t="s">
        <v>383</v>
      </c>
      <c r="C89" s="132">
        <v>0</v>
      </c>
      <c r="D89" s="131"/>
      <c r="E89" s="131"/>
    </row>
    <row r="90" spans="1:6" x14ac:dyDescent="0.2">
      <c r="A90" s="136">
        <v>4399</v>
      </c>
      <c r="B90" s="131" t="s">
        <v>224</v>
      </c>
      <c r="C90" s="132">
        <v>10467649.27</v>
      </c>
      <c r="D90" s="131"/>
      <c r="E90" s="131"/>
    </row>
    <row r="91" spans="1:6" x14ac:dyDescent="0.2">
      <c r="A91" s="30"/>
      <c r="B91" s="30"/>
      <c r="C91" s="84"/>
      <c r="D91" s="30"/>
      <c r="E91" s="30"/>
    </row>
    <row r="92" spans="1:6" x14ac:dyDescent="0.2">
      <c r="A92" s="29" t="s">
        <v>497</v>
      </c>
      <c r="B92" s="29"/>
      <c r="C92" s="29"/>
      <c r="D92" s="29"/>
      <c r="E92" s="29"/>
    </row>
    <row r="93" spans="1:6" x14ac:dyDescent="0.2">
      <c r="A93" s="122" t="s">
        <v>44</v>
      </c>
      <c r="B93" s="122" t="s">
        <v>41</v>
      </c>
      <c r="C93" s="122" t="s">
        <v>42</v>
      </c>
      <c r="D93" s="122" t="s">
        <v>229</v>
      </c>
      <c r="E93" s="122" t="s">
        <v>536</v>
      </c>
      <c r="F93" s="140"/>
    </row>
    <row r="94" spans="1:6" x14ac:dyDescent="0.2">
      <c r="A94" s="135">
        <v>5000</v>
      </c>
      <c r="B94" s="126" t="s">
        <v>230</v>
      </c>
      <c r="C94" s="127">
        <f>C95+C123+C156+C166+C181+C210</f>
        <v>153018047.41999999</v>
      </c>
      <c r="D94" s="138">
        <v>1</v>
      </c>
      <c r="E94" s="13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  <c r="F94" s="140"/>
    </row>
    <row r="95" spans="1:6" x14ac:dyDescent="0.2">
      <c r="A95" s="135">
        <v>5100</v>
      </c>
      <c r="B95" s="126" t="s">
        <v>231</v>
      </c>
      <c r="C95" s="127">
        <f>C96+C103+C113</f>
        <v>153018042.41</v>
      </c>
      <c r="D95" s="138">
        <f>C95/$C$94</f>
        <v>0.99999996725876406</v>
      </c>
      <c r="E95" s="131"/>
      <c r="F95" s="140"/>
    </row>
    <row r="96" spans="1:6" x14ac:dyDescent="0.2">
      <c r="A96" s="135">
        <v>5110</v>
      </c>
      <c r="B96" s="126" t="s">
        <v>232</v>
      </c>
      <c r="C96" s="127">
        <f>SUM(C97:C102)</f>
        <v>79091233.379999995</v>
      </c>
      <c r="D96" s="138">
        <f t="shared" ref="D96:D159" si="0">C96/$C$94</f>
        <v>0.51687519683813776</v>
      </c>
      <c r="E96" s="131"/>
      <c r="F96" s="140"/>
    </row>
    <row r="97" spans="1:6" x14ac:dyDescent="0.2">
      <c r="A97" s="136">
        <v>5111</v>
      </c>
      <c r="B97" s="131" t="s">
        <v>233</v>
      </c>
      <c r="C97" s="132">
        <v>45594522.100000001</v>
      </c>
      <c r="D97" s="139">
        <f t="shared" si="0"/>
        <v>0.29796826497761625</v>
      </c>
      <c r="E97" s="131"/>
      <c r="F97" s="140"/>
    </row>
    <row r="98" spans="1:6" x14ac:dyDescent="0.2">
      <c r="A98" s="136">
        <v>5112</v>
      </c>
      <c r="B98" s="131" t="s">
        <v>234</v>
      </c>
      <c r="C98" s="132">
        <v>272146.67</v>
      </c>
      <c r="D98" s="139">
        <f t="shared" si="0"/>
        <v>1.778526615576389E-3</v>
      </c>
      <c r="E98" s="131"/>
      <c r="F98" s="140"/>
    </row>
    <row r="99" spans="1:6" x14ac:dyDescent="0.2">
      <c r="A99" s="136">
        <v>5113</v>
      </c>
      <c r="B99" s="131" t="s">
        <v>235</v>
      </c>
      <c r="C99" s="132">
        <v>5007254.96</v>
      </c>
      <c r="D99" s="139">
        <f t="shared" si="0"/>
        <v>3.2723296659616992E-2</v>
      </c>
      <c r="E99" s="131"/>
      <c r="F99" s="140"/>
    </row>
    <row r="100" spans="1:6" x14ac:dyDescent="0.2">
      <c r="A100" s="136">
        <v>5114</v>
      </c>
      <c r="B100" s="131" t="s">
        <v>236</v>
      </c>
      <c r="C100" s="132">
        <v>13012117.4</v>
      </c>
      <c r="D100" s="139">
        <f t="shared" si="0"/>
        <v>8.5036488305753083E-2</v>
      </c>
      <c r="E100" s="131"/>
      <c r="F100" s="140"/>
    </row>
    <row r="101" spans="1:6" x14ac:dyDescent="0.2">
      <c r="A101" s="136">
        <v>5115</v>
      </c>
      <c r="B101" s="131" t="s">
        <v>237</v>
      </c>
      <c r="C101" s="132">
        <v>15205192.25</v>
      </c>
      <c r="D101" s="139">
        <f t="shared" si="0"/>
        <v>9.9368620279575132E-2</v>
      </c>
      <c r="E101" s="131"/>
      <c r="F101" s="140"/>
    </row>
    <row r="102" spans="1:6" x14ac:dyDescent="0.2">
      <c r="A102" s="136">
        <v>5116</v>
      </c>
      <c r="B102" s="131" t="s">
        <v>238</v>
      </c>
      <c r="C102" s="132">
        <v>0</v>
      </c>
      <c r="D102" s="139">
        <f t="shared" si="0"/>
        <v>0</v>
      </c>
      <c r="E102" s="131"/>
      <c r="F102" s="140"/>
    </row>
    <row r="103" spans="1:6" x14ac:dyDescent="0.2">
      <c r="A103" s="135">
        <v>5120</v>
      </c>
      <c r="B103" s="126" t="s">
        <v>239</v>
      </c>
      <c r="C103" s="127">
        <f>SUM(C104:C112)</f>
        <v>17170738.890000001</v>
      </c>
      <c r="D103" s="138">
        <f t="shared" si="0"/>
        <v>0.11221381516436554</v>
      </c>
      <c r="E103" s="131"/>
      <c r="F103" s="140"/>
    </row>
    <row r="104" spans="1:6" x14ac:dyDescent="0.2">
      <c r="A104" s="136">
        <v>5121</v>
      </c>
      <c r="B104" s="131" t="s">
        <v>240</v>
      </c>
      <c r="C104" s="132">
        <v>1570666.02</v>
      </c>
      <c r="D104" s="139">
        <f t="shared" si="0"/>
        <v>1.0264580201372433E-2</v>
      </c>
      <c r="E104" s="131"/>
      <c r="F104" s="140"/>
    </row>
    <row r="105" spans="1:6" x14ac:dyDescent="0.2">
      <c r="A105" s="136">
        <v>5122</v>
      </c>
      <c r="B105" s="131" t="s">
        <v>241</v>
      </c>
      <c r="C105" s="132">
        <v>162373.39000000001</v>
      </c>
      <c r="D105" s="139">
        <f t="shared" si="0"/>
        <v>1.0611388181834638E-3</v>
      </c>
      <c r="E105" s="131"/>
      <c r="F105" s="140"/>
    </row>
    <row r="106" spans="1:6" x14ac:dyDescent="0.2">
      <c r="A106" s="136">
        <v>5123</v>
      </c>
      <c r="B106" s="131" t="s">
        <v>242</v>
      </c>
      <c r="C106" s="132">
        <v>47095.19</v>
      </c>
      <c r="D106" s="139">
        <f t="shared" si="0"/>
        <v>3.077753950861387E-4</v>
      </c>
      <c r="E106" s="131"/>
      <c r="F106" s="140"/>
    </row>
    <row r="107" spans="1:6" x14ac:dyDescent="0.2">
      <c r="A107" s="136">
        <v>5124</v>
      </c>
      <c r="B107" s="131" t="s">
        <v>243</v>
      </c>
      <c r="C107" s="132">
        <v>4922463.42</v>
      </c>
      <c r="D107" s="139">
        <f t="shared" si="0"/>
        <v>3.2169168950960073E-2</v>
      </c>
      <c r="E107" s="131"/>
      <c r="F107" s="140"/>
    </row>
    <row r="108" spans="1:6" x14ac:dyDescent="0.2">
      <c r="A108" s="136">
        <v>5125</v>
      </c>
      <c r="B108" s="131" t="s">
        <v>244</v>
      </c>
      <c r="C108" s="132">
        <v>581082.67000000004</v>
      </c>
      <c r="D108" s="139">
        <f t="shared" si="0"/>
        <v>3.7974780086237757E-3</v>
      </c>
      <c r="E108" s="131"/>
      <c r="F108" s="140"/>
    </row>
    <row r="109" spans="1:6" x14ac:dyDescent="0.2">
      <c r="A109" s="136">
        <v>5126</v>
      </c>
      <c r="B109" s="131" t="s">
        <v>245</v>
      </c>
      <c r="C109" s="132">
        <v>5544339.9000000004</v>
      </c>
      <c r="D109" s="139">
        <f t="shared" si="0"/>
        <v>3.6233241722017528E-2</v>
      </c>
      <c r="E109" s="131"/>
      <c r="F109" s="140"/>
    </row>
    <row r="110" spans="1:6" x14ac:dyDescent="0.2">
      <c r="A110" s="136">
        <v>5127</v>
      </c>
      <c r="B110" s="131" t="s">
        <v>246</v>
      </c>
      <c r="C110" s="132">
        <v>2686396.45</v>
      </c>
      <c r="D110" s="139">
        <f t="shared" si="0"/>
        <v>1.7556075870099483E-2</v>
      </c>
      <c r="E110" s="131"/>
      <c r="F110" s="140"/>
    </row>
    <row r="111" spans="1:6" x14ac:dyDescent="0.2">
      <c r="A111" s="136">
        <v>5128</v>
      </c>
      <c r="B111" s="131" t="s">
        <v>247</v>
      </c>
      <c r="C111" s="132">
        <v>0</v>
      </c>
      <c r="D111" s="139">
        <f t="shared" si="0"/>
        <v>0</v>
      </c>
      <c r="E111" s="131"/>
      <c r="F111" s="140"/>
    </row>
    <row r="112" spans="1:6" x14ac:dyDescent="0.2">
      <c r="A112" s="136">
        <v>5129</v>
      </c>
      <c r="B112" s="131" t="s">
        <v>248</v>
      </c>
      <c r="C112" s="132">
        <v>1656321.85</v>
      </c>
      <c r="D112" s="139">
        <f t="shared" si="0"/>
        <v>1.0824356198022647E-2</v>
      </c>
      <c r="E112" s="131"/>
      <c r="F112" s="140"/>
    </row>
    <row r="113" spans="1:6" x14ac:dyDescent="0.2">
      <c r="A113" s="135">
        <v>5130</v>
      </c>
      <c r="B113" s="126" t="s">
        <v>249</v>
      </c>
      <c r="C113" s="127">
        <f>SUM(C114:C122)</f>
        <v>56756070.140000001</v>
      </c>
      <c r="D113" s="138">
        <f t="shared" si="0"/>
        <v>0.37091095525626072</v>
      </c>
      <c r="E113" s="131"/>
      <c r="F113" s="140"/>
    </row>
    <row r="114" spans="1:6" x14ac:dyDescent="0.2">
      <c r="A114" s="136">
        <v>5131</v>
      </c>
      <c r="B114" s="131" t="s">
        <v>250</v>
      </c>
      <c r="C114" s="132">
        <v>24072865.629999999</v>
      </c>
      <c r="D114" s="139">
        <f t="shared" si="0"/>
        <v>0.15732043400034651</v>
      </c>
      <c r="E114" s="131"/>
      <c r="F114" s="140"/>
    </row>
    <row r="115" spans="1:6" x14ac:dyDescent="0.2">
      <c r="A115" s="136">
        <v>5132</v>
      </c>
      <c r="B115" s="131" t="s">
        <v>251</v>
      </c>
      <c r="C115" s="132">
        <v>640160.76</v>
      </c>
      <c r="D115" s="139">
        <f t="shared" si="0"/>
        <v>4.1835637742971797E-3</v>
      </c>
      <c r="E115" s="131"/>
      <c r="F115" s="140"/>
    </row>
    <row r="116" spans="1:6" x14ac:dyDescent="0.2">
      <c r="A116" s="136">
        <v>5133</v>
      </c>
      <c r="B116" s="131" t="s">
        <v>252</v>
      </c>
      <c r="C116" s="132">
        <v>7363668.6900000004</v>
      </c>
      <c r="D116" s="139">
        <f t="shared" si="0"/>
        <v>4.8122877099512275E-2</v>
      </c>
      <c r="E116" s="131"/>
      <c r="F116" s="140"/>
    </row>
    <row r="117" spans="1:6" x14ac:dyDescent="0.2">
      <c r="A117" s="136">
        <v>5134</v>
      </c>
      <c r="B117" s="131" t="s">
        <v>253</v>
      </c>
      <c r="C117" s="132">
        <v>2916275.46</v>
      </c>
      <c r="D117" s="139">
        <f t="shared" si="0"/>
        <v>1.9058375852852718E-2</v>
      </c>
      <c r="E117" s="131"/>
      <c r="F117" s="140"/>
    </row>
    <row r="118" spans="1:6" x14ac:dyDescent="0.2">
      <c r="A118" s="136">
        <v>5135</v>
      </c>
      <c r="B118" s="131" t="s">
        <v>254</v>
      </c>
      <c r="C118" s="132">
        <v>6830849.5599999996</v>
      </c>
      <c r="D118" s="139">
        <f t="shared" si="0"/>
        <v>4.464080985983869E-2</v>
      </c>
      <c r="E118" s="131"/>
      <c r="F118" s="140"/>
    </row>
    <row r="119" spans="1:6" x14ac:dyDescent="0.2">
      <c r="A119" s="136">
        <v>5136</v>
      </c>
      <c r="B119" s="131" t="s">
        <v>255</v>
      </c>
      <c r="C119" s="132">
        <v>2086216.98</v>
      </c>
      <c r="D119" s="139">
        <f t="shared" si="0"/>
        <v>1.3633796896347824E-2</v>
      </c>
      <c r="E119" s="131"/>
      <c r="F119" s="140"/>
    </row>
    <row r="120" spans="1:6" x14ac:dyDescent="0.2">
      <c r="A120" s="136">
        <v>5137</v>
      </c>
      <c r="B120" s="131" t="s">
        <v>256</v>
      </c>
      <c r="C120" s="132">
        <v>30455.39</v>
      </c>
      <c r="D120" s="139">
        <f t="shared" si="0"/>
        <v>1.9903135946054018E-4</v>
      </c>
      <c r="E120" s="131"/>
      <c r="F120" s="140"/>
    </row>
    <row r="121" spans="1:6" x14ac:dyDescent="0.2">
      <c r="A121" s="136">
        <v>5138</v>
      </c>
      <c r="B121" s="131" t="s">
        <v>257</v>
      </c>
      <c r="C121" s="132">
        <v>29996.61</v>
      </c>
      <c r="D121" s="139">
        <f t="shared" si="0"/>
        <v>1.9603315102868931E-4</v>
      </c>
      <c r="E121" s="131"/>
      <c r="F121" s="140"/>
    </row>
    <row r="122" spans="1:6" x14ac:dyDescent="0.2">
      <c r="A122" s="136">
        <v>5139</v>
      </c>
      <c r="B122" s="131" t="s">
        <v>258</v>
      </c>
      <c r="C122" s="132">
        <v>12785581.060000001</v>
      </c>
      <c r="D122" s="139">
        <f t="shared" si="0"/>
        <v>8.3556033262576324E-2</v>
      </c>
      <c r="E122" s="131"/>
      <c r="F122" s="140"/>
    </row>
    <row r="123" spans="1:6" x14ac:dyDescent="0.2">
      <c r="A123" s="135">
        <v>5200</v>
      </c>
      <c r="B123" s="126" t="s">
        <v>259</v>
      </c>
      <c r="C123" s="127">
        <f>C124+C127+C130+C133+C138+C142+C145+C147+C153</f>
        <v>0</v>
      </c>
      <c r="D123" s="138">
        <f t="shared" si="0"/>
        <v>0</v>
      </c>
      <c r="E123" s="131"/>
      <c r="F123" s="140"/>
    </row>
    <row r="124" spans="1:6" x14ac:dyDescent="0.2">
      <c r="A124" s="135">
        <v>5210</v>
      </c>
      <c r="B124" s="126" t="s">
        <v>260</v>
      </c>
      <c r="C124" s="127">
        <f>SUM(C125:C126)</f>
        <v>0</v>
      </c>
      <c r="D124" s="138">
        <f t="shared" si="0"/>
        <v>0</v>
      </c>
      <c r="E124" s="131"/>
      <c r="F124" s="140"/>
    </row>
    <row r="125" spans="1:6" x14ac:dyDescent="0.2">
      <c r="A125" s="136">
        <v>5211</v>
      </c>
      <c r="B125" s="131" t="s">
        <v>261</v>
      </c>
      <c r="C125" s="132">
        <v>0</v>
      </c>
      <c r="D125" s="139">
        <f t="shared" si="0"/>
        <v>0</v>
      </c>
      <c r="E125" s="131"/>
      <c r="F125" s="140"/>
    </row>
    <row r="126" spans="1:6" x14ac:dyDescent="0.2">
      <c r="A126" s="136">
        <v>5212</v>
      </c>
      <c r="B126" s="131" t="s">
        <v>262</v>
      </c>
      <c r="C126" s="132">
        <v>0</v>
      </c>
      <c r="D126" s="139">
        <f t="shared" si="0"/>
        <v>0</v>
      </c>
      <c r="E126" s="131"/>
      <c r="F126" s="140"/>
    </row>
    <row r="127" spans="1:6" x14ac:dyDescent="0.2">
      <c r="A127" s="135">
        <v>5220</v>
      </c>
      <c r="B127" s="126" t="s">
        <v>263</v>
      </c>
      <c r="C127" s="127">
        <f>SUM(C128:C129)</f>
        <v>0</v>
      </c>
      <c r="D127" s="138">
        <f t="shared" si="0"/>
        <v>0</v>
      </c>
      <c r="E127" s="131"/>
      <c r="F127" s="140"/>
    </row>
    <row r="128" spans="1:6" x14ac:dyDescent="0.2">
      <c r="A128" s="136">
        <v>5221</v>
      </c>
      <c r="B128" s="131" t="s">
        <v>264</v>
      </c>
      <c r="C128" s="132">
        <v>0</v>
      </c>
      <c r="D128" s="139">
        <f t="shared" si="0"/>
        <v>0</v>
      </c>
      <c r="E128" s="131"/>
      <c r="F128" s="140"/>
    </row>
    <row r="129" spans="1:6" x14ac:dyDescent="0.2">
      <c r="A129" s="136">
        <v>5222</v>
      </c>
      <c r="B129" s="131" t="s">
        <v>265</v>
      </c>
      <c r="C129" s="132">
        <v>0</v>
      </c>
      <c r="D129" s="139">
        <f t="shared" si="0"/>
        <v>0</v>
      </c>
      <c r="E129" s="131"/>
      <c r="F129" s="140"/>
    </row>
    <row r="130" spans="1:6" x14ac:dyDescent="0.2">
      <c r="A130" s="135">
        <v>5230</v>
      </c>
      <c r="B130" s="126" t="s">
        <v>210</v>
      </c>
      <c r="C130" s="127">
        <f>SUM(C131:C132)</f>
        <v>0</v>
      </c>
      <c r="D130" s="138">
        <f t="shared" si="0"/>
        <v>0</v>
      </c>
      <c r="E130" s="131"/>
      <c r="F130" s="140"/>
    </row>
    <row r="131" spans="1:6" x14ac:dyDescent="0.2">
      <c r="A131" s="136">
        <v>5231</v>
      </c>
      <c r="B131" s="131" t="s">
        <v>266</v>
      </c>
      <c r="C131" s="132">
        <v>0</v>
      </c>
      <c r="D131" s="139">
        <f t="shared" si="0"/>
        <v>0</v>
      </c>
      <c r="E131" s="131"/>
      <c r="F131" s="140"/>
    </row>
    <row r="132" spans="1:6" x14ac:dyDescent="0.2">
      <c r="A132" s="136">
        <v>5232</v>
      </c>
      <c r="B132" s="131" t="s">
        <v>267</v>
      </c>
      <c r="C132" s="132">
        <v>0</v>
      </c>
      <c r="D132" s="139">
        <f t="shared" si="0"/>
        <v>0</v>
      </c>
      <c r="E132" s="131"/>
      <c r="F132" s="140"/>
    </row>
    <row r="133" spans="1:6" x14ac:dyDescent="0.2">
      <c r="A133" s="135">
        <v>5240</v>
      </c>
      <c r="B133" s="126" t="s">
        <v>211</v>
      </c>
      <c r="C133" s="127">
        <f>SUM(C134:C137)</f>
        <v>0</v>
      </c>
      <c r="D133" s="138">
        <f t="shared" si="0"/>
        <v>0</v>
      </c>
      <c r="E133" s="131"/>
      <c r="F133" s="140"/>
    </row>
    <row r="134" spans="1:6" x14ac:dyDescent="0.2">
      <c r="A134" s="136">
        <v>5241</v>
      </c>
      <c r="B134" s="131" t="s">
        <v>268</v>
      </c>
      <c r="C134" s="132">
        <v>0</v>
      </c>
      <c r="D134" s="139">
        <f t="shared" si="0"/>
        <v>0</v>
      </c>
      <c r="E134" s="131"/>
      <c r="F134" s="140"/>
    </row>
    <row r="135" spans="1:6" x14ac:dyDescent="0.2">
      <c r="A135" s="136">
        <v>5242</v>
      </c>
      <c r="B135" s="131" t="s">
        <v>269</v>
      </c>
      <c r="C135" s="132">
        <v>0</v>
      </c>
      <c r="D135" s="139">
        <f t="shared" si="0"/>
        <v>0</v>
      </c>
      <c r="E135" s="131"/>
      <c r="F135" s="140"/>
    </row>
    <row r="136" spans="1:6" x14ac:dyDescent="0.2">
      <c r="A136" s="136">
        <v>5243</v>
      </c>
      <c r="B136" s="131" t="s">
        <v>270</v>
      </c>
      <c r="C136" s="132">
        <v>0</v>
      </c>
      <c r="D136" s="139">
        <f t="shared" si="0"/>
        <v>0</v>
      </c>
      <c r="E136" s="131"/>
      <c r="F136" s="140"/>
    </row>
    <row r="137" spans="1:6" x14ac:dyDescent="0.2">
      <c r="A137" s="136">
        <v>5244</v>
      </c>
      <c r="B137" s="131" t="s">
        <v>271</v>
      </c>
      <c r="C137" s="132">
        <v>0</v>
      </c>
      <c r="D137" s="139">
        <f t="shared" si="0"/>
        <v>0</v>
      </c>
      <c r="E137" s="131"/>
      <c r="F137" s="140"/>
    </row>
    <row r="138" spans="1:6" x14ac:dyDescent="0.2">
      <c r="A138" s="135">
        <v>5250</v>
      </c>
      <c r="B138" s="126" t="s">
        <v>212</v>
      </c>
      <c r="C138" s="127">
        <f>SUM(C139:C141)</f>
        <v>0</v>
      </c>
      <c r="D138" s="138">
        <f t="shared" si="0"/>
        <v>0</v>
      </c>
      <c r="E138" s="131"/>
      <c r="F138" s="140"/>
    </row>
    <row r="139" spans="1:6" x14ac:dyDescent="0.2">
      <c r="A139" s="136">
        <v>5251</v>
      </c>
      <c r="B139" s="131" t="s">
        <v>272</v>
      </c>
      <c r="C139" s="132">
        <v>0</v>
      </c>
      <c r="D139" s="139">
        <f t="shared" si="0"/>
        <v>0</v>
      </c>
      <c r="E139" s="131"/>
      <c r="F139" s="140"/>
    </row>
    <row r="140" spans="1:6" x14ac:dyDescent="0.2">
      <c r="A140" s="136">
        <v>5252</v>
      </c>
      <c r="B140" s="131" t="s">
        <v>273</v>
      </c>
      <c r="C140" s="132">
        <v>0</v>
      </c>
      <c r="D140" s="139">
        <f t="shared" si="0"/>
        <v>0</v>
      </c>
      <c r="E140" s="131"/>
      <c r="F140" s="140"/>
    </row>
    <row r="141" spans="1:6" x14ac:dyDescent="0.2">
      <c r="A141" s="136">
        <v>5259</v>
      </c>
      <c r="B141" s="131" t="s">
        <v>274</v>
      </c>
      <c r="C141" s="132">
        <v>0</v>
      </c>
      <c r="D141" s="139">
        <f t="shared" si="0"/>
        <v>0</v>
      </c>
      <c r="E141" s="131"/>
      <c r="F141" s="140"/>
    </row>
    <row r="142" spans="1:6" x14ac:dyDescent="0.2">
      <c r="A142" s="135">
        <v>5260</v>
      </c>
      <c r="B142" s="126" t="s">
        <v>275</v>
      </c>
      <c r="C142" s="127">
        <f>SUM(C143:C144)</f>
        <v>0</v>
      </c>
      <c r="D142" s="138">
        <f t="shared" si="0"/>
        <v>0</v>
      </c>
      <c r="E142" s="131"/>
      <c r="F142" s="140"/>
    </row>
    <row r="143" spans="1:6" x14ac:dyDescent="0.2">
      <c r="A143" s="136">
        <v>5261</v>
      </c>
      <c r="B143" s="131" t="s">
        <v>276</v>
      </c>
      <c r="C143" s="132">
        <v>0</v>
      </c>
      <c r="D143" s="139">
        <f t="shared" si="0"/>
        <v>0</v>
      </c>
      <c r="E143" s="131"/>
      <c r="F143" s="140"/>
    </row>
    <row r="144" spans="1:6" x14ac:dyDescent="0.2">
      <c r="A144" s="136">
        <v>5262</v>
      </c>
      <c r="B144" s="131" t="s">
        <v>277</v>
      </c>
      <c r="C144" s="132">
        <v>0</v>
      </c>
      <c r="D144" s="139">
        <f t="shared" si="0"/>
        <v>0</v>
      </c>
      <c r="E144" s="131"/>
      <c r="F144" s="140"/>
    </row>
    <row r="145" spans="1:6" x14ac:dyDescent="0.2">
      <c r="A145" s="135">
        <v>5270</v>
      </c>
      <c r="B145" s="126" t="s">
        <v>278</v>
      </c>
      <c r="C145" s="127">
        <f>SUM(C146)</f>
        <v>0</v>
      </c>
      <c r="D145" s="138">
        <f t="shared" si="0"/>
        <v>0</v>
      </c>
      <c r="E145" s="131"/>
      <c r="F145" s="140"/>
    </row>
    <row r="146" spans="1:6" x14ac:dyDescent="0.2">
      <c r="A146" s="136">
        <v>5271</v>
      </c>
      <c r="B146" s="131" t="s">
        <v>279</v>
      </c>
      <c r="C146" s="132">
        <v>0</v>
      </c>
      <c r="D146" s="139">
        <f t="shared" si="0"/>
        <v>0</v>
      </c>
      <c r="E146" s="131"/>
      <c r="F146" s="140"/>
    </row>
    <row r="147" spans="1:6" x14ac:dyDescent="0.2">
      <c r="A147" s="135">
        <v>5280</v>
      </c>
      <c r="B147" s="126" t="s">
        <v>280</v>
      </c>
      <c r="C147" s="127">
        <f>SUM(C148:C152)</f>
        <v>0</v>
      </c>
      <c r="D147" s="138">
        <f t="shared" si="0"/>
        <v>0</v>
      </c>
      <c r="E147" s="131"/>
      <c r="F147" s="140"/>
    </row>
    <row r="148" spans="1:6" x14ac:dyDescent="0.2">
      <c r="A148" s="136">
        <v>5281</v>
      </c>
      <c r="B148" s="131" t="s">
        <v>281</v>
      </c>
      <c r="C148" s="132">
        <v>0</v>
      </c>
      <c r="D148" s="139">
        <f t="shared" si="0"/>
        <v>0</v>
      </c>
      <c r="E148" s="131"/>
      <c r="F148" s="140"/>
    </row>
    <row r="149" spans="1:6" x14ac:dyDescent="0.2">
      <c r="A149" s="136">
        <v>5282</v>
      </c>
      <c r="B149" s="131" t="s">
        <v>282</v>
      </c>
      <c r="C149" s="132">
        <v>0</v>
      </c>
      <c r="D149" s="139">
        <f t="shared" si="0"/>
        <v>0</v>
      </c>
      <c r="E149" s="131"/>
      <c r="F149" s="140"/>
    </row>
    <row r="150" spans="1:6" x14ac:dyDescent="0.2">
      <c r="A150" s="136">
        <v>5283</v>
      </c>
      <c r="B150" s="131" t="s">
        <v>283</v>
      </c>
      <c r="C150" s="132">
        <v>0</v>
      </c>
      <c r="D150" s="139">
        <f t="shared" si="0"/>
        <v>0</v>
      </c>
      <c r="E150" s="131"/>
      <c r="F150" s="140"/>
    </row>
    <row r="151" spans="1:6" x14ac:dyDescent="0.2">
      <c r="A151" s="136">
        <v>5284</v>
      </c>
      <c r="B151" s="131" t="s">
        <v>284</v>
      </c>
      <c r="C151" s="132">
        <v>0</v>
      </c>
      <c r="D151" s="139">
        <f t="shared" si="0"/>
        <v>0</v>
      </c>
      <c r="E151" s="131"/>
      <c r="F151" s="140"/>
    </row>
    <row r="152" spans="1:6" x14ac:dyDescent="0.2">
      <c r="A152" s="136">
        <v>5285</v>
      </c>
      <c r="B152" s="131" t="s">
        <v>285</v>
      </c>
      <c r="C152" s="132">
        <v>0</v>
      </c>
      <c r="D152" s="139">
        <f t="shared" si="0"/>
        <v>0</v>
      </c>
      <c r="E152" s="131"/>
      <c r="F152" s="140"/>
    </row>
    <row r="153" spans="1:6" x14ac:dyDescent="0.2">
      <c r="A153" s="135">
        <v>5290</v>
      </c>
      <c r="B153" s="126" t="s">
        <v>286</v>
      </c>
      <c r="C153" s="127">
        <f>SUM(C154:C155)</f>
        <v>0</v>
      </c>
      <c r="D153" s="138">
        <f t="shared" si="0"/>
        <v>0</v>
      </c>
      <c r="E153" s="131"/>
      <c r="F153" s="140"/>
    </row>
    <row r="154" spans="1:6" x14ac:dyDescent="0.2">
      <c r="A154" s="136">
        <v>5291</v>
      </c>
      <c r="B154" s="131" t="s">
        <v>287</v>
      </c>
      <c r="C154" s="132">
        <v>0</v>
      </c>
      <c r="D154" s="139">
        <f t="shared" si="0"/>
        <v>0</v>
      </c>
      <c r="E154" s="131"/>
      <c r="F154" s="140"/>
    </row>
    <row r="155" spans="1:6" x14ac:dyDescent="0.2">
      <c r="A155" s="136">
        <v>5292</v>
      </c>
      <c r="B155" s="131" t="s">
        <v>288</v>
      </c>
      <c r="C155" s="132">
        <v>0</v>
      </c>
      <c r="D155" s="139">
        <f t="shared" si="0"/>
        <v>0</v>
      </c>
      <c r="E155" s="131"/>
      <c r="F155" s="140"/>
    </row>
    <row r="156" spans="1:6" x14ac:dyDescent="0.2">
      <c r="A156" s="135">
        <v>5300</v>
      </c>
      <c r="B156" s="126" t="s">
        <v>289</v>
      </c>
      <c r="C156" s="127">
        <f>C157+C160+C163</f>
        <v>0</v>
      </c>
      <c r="D156" s="138">
        <f t="shared" si="0"/>
        <v>0</v>
      </c>
      <c r="E156" s="131"/>
      <c r="F156" s="140"/>
    </row>
    <row r="157" spans="1:6" x14ac:dyDescent="0.2">
      <c r="A157" s="135">
        <v>5310</v>
      </c>
      <c r="B157" s="126" t="s">
        <v>205</v>
      </c>
      <c r="C157" s="127">
        <f>C158+C159</f>
        <v>0</v>
      </c>
      <c r="D157" s="138">
        <f t="shared" si="0"/>
        <v>0</v>
      </c>
      <c r="E157" s="131"/>
      <c r="F157" s="140"/>
    </row>
    <row r="158" spans="1:6" x14ac:dyDescent="0.2">
      <c r="A158" s="136">
        <v>5311</v>
      </c>
      <c r="B158" s="131" t="s">
        <v>290</v>
      </c>
      <c r="C158" s="132">
        <v>0</v>
      </c>
      <c r="D158" s="139">
        <f t="shared" si="0"/>
        <v>0</v>
      </c>
      <c r="E158" s="131"/>
      <c r="F158" s="140"/>
    </row>
    <row r="159" spans="1:6" x14ac:dyDescent="0.2">
      <c r="A159" s="136">
        <v>5312</v>
      </c>
      <c r="B159" s="131" t="s">
        <v>291</v>
      </c>
      <c r="C159" s="132">
        <v>0</v>
      </c>
      <c r="D159" s="139">
        <f t="shared" si="0"/>
        <v>0</v>
      </c>
      <c r="E159" s="131"/>
      <c r="F159" s="140"/>
    </row>
    <row r="160" spans="1:6" x14ac:dyDescent="0.2">
      <c r="A160" s="135">
        <v>5320</v>
      </c>
      <c r="B160" s="126" t="s">
        <v>206</v>
      </c>
      <c r="C160" s="127">
        <f>SUM(C161:C162)</f>
        <v>0</v>
      </c>
      <c r="D160" s="138">
        <f t="shared" ref="D160:D212" si="1">C160/$C$94</f>
        <v>0</v>
      </c>
      <c r="E160" s="131"/>
      <c r="F160" s="140"/>
    </row>
    <row r="161" spans="1:6" x14ac:dyDescent="0.2">
      <c r="A161" s="136">
        <v>5321</v>
      </c>
      <c r="B161" s="131" t="s">
        <v>292</v>
      </c>
      <c r="C161" s="132">
        <v>0</v>
      </c>
      <c r="D161" s="139">
        <f t="shared" si="1"/>
        <v>0</v>
      </c>
      <c r="E161" s="131"/>
      <c r="F161" s="140"/>
    </row>
    <row r="162" spans="1:6" x14ac:dyDescent="0.2">
      <c r="A162" s="136">
        <v>5322</v>
      </c>
      <c r="B162" s="131" t="s">
        <v>293</v>
      </c>
      <c r="C162" s="132">
        <v>0</v>
      </c>
      <c r="D162" s="139">
        <f t="shared" si="1"/>
        <v>0</v>
      </c>
      <c r="E162" s="131"/>
      <c r="F162" s="140"/>
    </row>
    <row r="163" spans="1:6" x14ac:dyDescent="0.2">
      <c r="A163" s="135">
        <v>5330</v>
      </c>
      <c r="B163" s="126" t="s">
        <v>207</v>
      </c>
      <c r="C163" s="127">
        <f>SUM(C164:C165)</f>
        <v>0</v>
      </c>
      <c r="D163" s="138">
        <f t="shared" si="1"/>
        <v>0</v>
      </c>
      <c r="E163" s="131"/>
      <c r="F163" s="140"/>
    </row>
    <row r="164" spans="1:6" x14ac:dyDescent="0.2">
      <c r="A164" s="136">
        <v>5331</v>
      </c>
      <c r="B164" s="131" t="s">
        <v>294</v>
      </c>
      <c r="C164" s="132">
        <v>0</v>
      </c>
      <c r="D164" s="139">
        <f t="shared" si="1"/>
        <v>0</v>
      </c>
      <c r="E164" s="131"/>
      <c r="F164" s="140"/>
    </row>
    <row r="165" spans="1:6" x14ac:dyDescent="0.2">
      <c r="A165" s="136">
        <v>5332</v>
      </c>
      <c r="B165" s="131" t="s">
        <v>295</v>
      </c>
      <c r="C165" s="132">
        <v>0</v>
      </c>
      <c r="D165" s="139">
        <f t="shared" si="1"/>
        <v>0</v>
      </c>
      <c r="E165" s="131"/>
      <c r="F165" s="140"/>
    </row>
    <row r="166" spans="1:6" x14ac:dyDescent="0.2">
      <c r="A166" s="135">
        <v>5400</v>
      </c>
      <c r="B166" s="126" t="s">
        <v>296</v>
      </c>
      <c r="C166" s="127">
        <f>C167+C170+C173+C176+C178</f>
        <v>0</v>
      </c>
      <c r="D166" s="138">
        <f t="shared" si="1"/>
        <v>0</v>
      </c>
      <c r="E166" s="131"/>
      <c r="F166" s="140"/>
    </row>
    <row r="167" spans="1:6" x14ac:dyDescent="0.2">
      <c r="A167" s="135">
        <v>5410</v>
      </c>
      <c r="B167" s="126" t="s">
        <v>297</v>
      </c>
      <c r="C167" s="127">
        <f>SUM(C168:C169)</f>
        <v>0</v>
      </c>
      <c r="D167" s="138">
        <f t="shared" si="1"/>
        <v>0</v>
      </c>
      <c r="E167" s="131"/>
      <c r="F167" s="140"/>
    </row>
    <row r="168" spans="1:6" x14ac:dyDescent="0.2">
      <c r="A168" s="136">
        <v>5411</v>
      </c>
      <c r="B168" s="131" t="s">
        <v>298</v>
      </c>
      <c r="C168" s="132">
        <v>0</v>
      </c>
      <c r="D168" s="139">
        <f t="shared" si="1"/>
        <v>0</v>
      </c>
      <c r="E168" s="131"/>
      <c r="F168" s="140"/>
    </row>
    <row r="169" spans="1:6" x14ac:dyDescent="0.2">
      <c r="A169" s="136">
        <v>5412</v>
      </c>
      <c r="B169" s="131" t="s">
        <v>299</v>
      </c>
      <c r="C169" s="132">
        <v>0</v>
      </c>
      <c r="D169" s="139">
        <f t="shared" si="1"/>
        <v>0</v>
      </c>
      <c r="E169" s="131"/>
      <c r="F169" s="140"/>
    </row>
    <row r="170" spans="1:6" x14ac:dyDescent="0.2">
      <c r="A170" s="135">
        <v>5420</v>
      </c>
      <c r="B170" s="126" t="s">
        <v>300</v>
      </c>
      <c r="C170" s="127">
        <f>SUM(C171:C172)</f>
        <v>0</v>
      </c>
      <c r="D170" s="138">
        <f t="shared" si="1"/>
        <v>0</v>
      </c>
      <c r="E170" s="131"/>
      <c r="F170" s="140"/>
    </row>
    <row r="171" spans="1:6" x14ac:dyDescent="0.2">
      <c r="A171" s="136">
        <v>5421</v>
      </c>
      <c r="B171" s="131" t="s">
        <v>301</v>
      </c>
      <c r="C171" s="132">
        <v>0</v>
      </c>
      <c r="D171" s="139">
        <f t="shared" si="1"/>
        <v>0</v>
      </c>
      <c r="E171" s="131"/>
      <c r="F171" s="140"/>
    </row>
    <row r="172" spans="1:6" x14ac:dyDescent="0.2">
      <c r="A172" s="136">
        <v>5422</v>
      </c>
      <c r="B172" s="131" t="s">
        <v>302</v>
      </c>
      <c r="C172" s="132">
        <v>0</v>
      </c>
      <c r="D172" s="139">
        <f t="shared" si="1"/>
        <v>0</v>
      </c>
      <c r="E172" s="131"/>
      <c r="F172" s="140"/>
    </row>
    <row r="173" spans="1:6" x14ac:dyDescent="0.2">
      <c r="A173" s="135">
        <v>5430</v>
      </c>
      <c r="B173" s="126" t="s">
        <v>303</v>
      </c>
      <c r="C173" s="127">
        <f>SUM(C174:C175)</f>
        <v>0</v>
      </c>
      <c r="D173" s="138">
        <f t="shared" si="1"/>
        <v>0</v>
      </c>
      <c r="E173" s="131"/>
      <c r="F173" s="140"/>
    </row>
    <row r="174" spans="1:6" x14ac:dyDescent="0.2">
      <c r="A174" s="136">
        <v>5431</v>
      </c>
      <c r="B174" s="131" t="s">
        <v>304</v>
      </c>
      <c r="C174" s="132">
        <v>0</v>
      </c>
      <c r="D174" s="139">
        <f t="shared" si="1"/>
        <v>0</v>
      </c>
      <c r="E174" s="131"/>
      <c r="F174" s="140"/>
    </row>
    <row r="175" spans="1:6" x14ac:dyDescent="0.2">
      <c r="A175" s="136">
        <v>5432</v>
      </c>
      <c r="B175" s="131" t="s">
        <v>305</v>
      </c>
      <c r="C175" s="132">
        <v>0</v>
      </c>
      <c r="D175" s="139">
        <f t="shared" si="1"/>
        <v>0</v>
      </c>
      <c r="E175" s="131"/>
      <c r="F175" s="140"/>
    </row>
    <row r="176" spans="1:6" x14ac:dyDescent="0.2">
      <c r="A176" s="135">
        <v>5440</v>
      </c>
      <c r="B176" s="126" t="s">
        <v>306</v>
      </c>
      <c r="C176" s="127">
        <f>SUM(C177)</f>
        <v>0</v>
      </c>
      <c r="D176" s="138">
        <f t="shared" si="1"/>
        <v>0</v>
      </c>
      <c r="E176" s="131"/>
      <c r="F176" s="140"/>
    </row>
    <row r="177" spans="1:6" x14ac:dyDescent="0.2">
      <c r="A177" s="136">
        <v>5441</v>
      </c>
      <c r="B177" s="131" t="s">
        <v>306</v>
      </c>
      <c r="C177" s="132">
        <v>0</v>
      </c>
      <c r="D177" s="139">
        <f t="shared" si="1"/>
        <v>0</v>
      </c>
      <c r="E177" s="131"/>
      <c r="F177" s="140"/>
    </row>
    <row r="178" spans="1:6" x14ac:dyDescent="0.2">
      <c r="A178" s="135">
        <v>5450</v>
      </c>
      <c r="B178" s="126" t="s">
        <v>307</v>
      </c>
      <c r="C178" s="127">
        <f>SUM(C179:C180)</f>
        <v>0</v>
      </c>
      <c r="D178" s="138">
        <f t="shared" si="1"/>
        <v>0</v>
      </c>
      <c r="E178" s="131"/>
      <c r="F178" s="140"/>
    </row>
    <row r="179" spans="1:6" x14ac:dyDescent="0.2">
      <c r="A179" s="136">
        <v>5451</v>
      </c>
      <c r="B179" s="131" t="s">
        <v>308</v>
      </c>
      <c r="C179" s="132">
        <v>0</v>
      </c>
      <c r="D179" s="139">
        <f t="shared" si="1"/>
        <v>0</v>
      </c>
      <c r="E179" s="131"/>
      <c r="F179" s="140"/>
    </row>
    <row r="180" spans="1:6" x14ac:dyDescent="0.2">
      <c r="A180" s="136">
        <v>5452</v>
      </c>
      <c r="B180" s="131" t="s">
        <v>309</v>
      </c>
      <c r="C180" s="132">
        <v>0</v>
      </c>
      <c r="D180" s="139">
        <f t="shared" si="1"/>
        <v>0</v>
      </c>
      <c r="E180" s="131"/>
      <c r="F180" s="140"/>
    </row>
    <row r="181" spans="1:6" x14ac:dyDescent="0.2">
      <c r="A181" s="135">
        <v>5500</v>
      </c>
      <c r="B181" s="126" t="s">
        <v>310</v>
      </c>
      <c r="C181" s="127">
        <f>C182+C191+C194+C200</f>
        <v>5.01</v>
      </c>
      <c r="D181" s="138">
        <f t="shared" si="1"/>
        <v>3.2741235981457017E-8</v>
      </c>
      <c r="E181" s="131"/>
      <c r="F181" s="140"/>
    </row>
    <row r="182" spans="1:6" x14ac:dyDescent="0.2">
      <c r="A182" s="135">
        <v>5510</v>
      </c>
      <c r="B182" s="126" t="s">
        <v>311</v>
      </c>
      <c r="C182" s="127">
        <f>SUM(C183:C190)</f>
        <v>0</v>
      </c>
      <c r="D182" s="138">
        <f t="shared" si="1"/>
        <v>0</v>
      </c>
      <c r="E182" s="131"/>
      <c r="F182" s="140"/>
    </row>
    <row r="183" spans="1:6" x14ac:dyDescent="0.2">
      <c r="A183" s="136">
        <v>5511</v>
      </c>
      <c r="B183" s="131" t="s">
        <v>312</v>
      </c>
      <c r="C183" s="132">
        <v>0</v>
      </c>
      <c r="D183" s="139">
        <f t="shared" si="1"/>
        <v>0</v>
      </c>
      <c r="E183" s="131"/>
      <c r="F183" s="140"/>
    </row>
    <row r="184" spans="1:6" x14ac:dyDescent="0.2">
      <c r="A184" s="136">
        <v>5512</v>
      </c>
      <c r="B184" s="131" t="s">
        <v>313</v>
      </c>
      <c r="C184" s="132">
        <v>0</v>
      </c>
      <c r="D184" s="139">
        <f t="shared" si="1"/>
        <v>0</v>
      </c>
      <c r="E184" s="131"/>
      <c r="F184" s="140"/>
    </row>
    <row r="185" spans="1:6" x14ac:dyDescent="0.2">
      <c r="A185" s="136">
        <v>5513</v>
      </c>
      <c r="B185" s="131" t="s">
        <v>314</v>
      </c>
      <c r="C185" s="132">
        <v>0</v>
      </c>
      <c r="D185" s="139">
        <f t="shared" si="1"/>
        <v>0</v>
      </c>
      <c r="E185" s="131"/>
      <c r="F185" s="140"/>
    </row>
    <row r="186" spans="1:6" x14ac:dyDescent="0.2">
      <c r="A186" s="136">
        <v>5514</v>
      </c>
      <c r="B186" s="131" t="s">
        <v>315</v>
      </c>
      <c r="C186" s="132">
        <v>0</v>
      </c>
      <c r="D186" s="139">
        <f t="shared" si="1"/>
        <v>0</v>
      </c>
      <c r="E186" s="131"/>
      <c r="F186" s="140"/>
    </row>
    <row r="187" spans="1:6" x14ac:dyDescent="0.2">
      <c r="A187" s="136">
        <v>5515</v>
      </c>
      <c r="B187" s="131" t="s">
        <v>316</v>
      </c>
      <c r="C187" s="132">
        <v>0</v>
      </c>
      <c r="D187" s="139">
        <f t="shared" si="1"/>
        <v>0</v>
      </c>
      <c r="E187" s="131"/>
      <c r="F187" s="140"/>
    </row>
    <row r="188" spans="1:6" x14ac:dyDescent="0.2">
      <c r="A188" s="136">
        <v>5516</v>
      </c>
      <c r="B188" s="131" t="s">
        <v>317</v>
      </c>
      <c r="C188" s="132">
        <v>0</v>
      </c>
      <c r="D188" s="139">
        <f t="shared" si="1"/>
        <v>0</v>
      </c>
      <c r="E188" s="131"/>
      <c r="F188" s="140"/>
    </row>
    <row r="189" spans="1:6" x14ac:dyDescent="0.2">
      <c r="A189" s="136">
        <v>5517</v>
      </c>
      <c r="B189" s="131" t="s">
        <v>318</v>
      </c>
      <c r="C189" s="132">
        <v>0</v>
      </c>
      <c r="D189" s="139">
        <f t="shared" si="1"/>
        <v>0</v>
      </c>
      <c r="E189" s="131"/>
      <c r="F189" s="140"/>
    </row>
    <row r="190" spans="1:6" x14ac:dyDescent="0.2">
      <c r="A190" s="136">
        <v>5518</v>
      </c>
      <c r="B190" s="131" t="s">
        <v>38</v>
      </c>
      <c r="C190" s="132">
        <v>0</v>
      </c>
      <c r="D190" s="139">
        <f t="shared" si="1"/>
        <v>0</v>
      </c>
      <c r="E190" s="131"/>
      <c r="F190" s="140"/>
    </row>
    <row r="191" spans="1:6" x14ac:dyDescent="0.2">
      <c r="A191" s="135">
        <v>5520</v>
      </c>
      <c r="B191" s="126" t="s">
        <v>37</v>
      </c>
      <c r="C191" s="127">
        <f>SUM(C192:C193)</f>
        <v>0</v>
      </c>
      <c r="D191" s="138">
        <f t="shared" si="1"/>
        <v>0</v>
      </c>
      <c r="E191" s="131"/>
      <c r="F191" s="140"/>
    </row>
    <row r="192" spans="1:6" x14ac:dyDescent="0.2">
      <c r="A192" s="136">
        <v>5521</v>
      </c>
      <c r="B192" s="131" t="s">
        <v>319</v>
      </c>
      <c r="C192" s="132">
        <v>0</v>
      </c>
      <c r="D192" s="139">
        <f t="shared" si="1"/>
        <v>0</v>
      </c>
      <c r="E192" s="131"/>
      <c r="F192" s="140"/>
    </row>
    <row r="193" spans="1:6" x14ac:dyDescent="0.2">
      <c r="A193" s="136">
        <v>5522</v>
      </c>
      <c r="B193" s="131" t="s">
        <v>320</v>
      </c>
      <c r="C193" s="132">
        <v>0</v>
      </c>
      <c r="D193" s="139">
        <f t="shared" si="1"/>
        <v>0</v>
      </c>
      <c r="E193" s="131"/>
      <c r="F193" s="140"/>
    </row>
    <row r="194" spans="1:6" x14ac:dyDescent="0.2">
      <c r="A194" s="135">
        <v>5530</v>
      </c>
      <c r="B194" s="126" t="s">
        <v>321</v>
      </c>
      <c r="C194" s="127">
        <f>SUM(C195:C199)</f>
        <v>0</v>
      </c>
      <c r="D194" s="138">
        <f t="shared" si="1"/>
        <v>0</v>
      </c>
      <c r="E194" s="131"/>
      <c r="F194" s="140"/>
    </row>
    <row r="195" spans="1:6" x14ac:dyDescent="0.2">
      <c r="A195" s="136">
        <v>5531</v>
      </c>
      <c r="B195" s="131" t="s">
        <v>322</v>
      </c>
      <c r="C195" s="132">
        <v>0</v>
      </c>
      <c r="D195" s="139">
        <f t="shared" si="1"/>
        <v>0</v>
      </c>
      <c r="E195" s="131"/>
      <c r="F195" s="140"/>
    </row>
    <row r="196" spans="1:6" x14ac:dyDescent="0.2">
      <c r="A196" s="136">
        <v>5532</v>
      </c>
      <c r="B196" s="131" t="s">
        <v>323</v>
      </c>
      <c r="C196" s="132">
        <v>0</v>
      </c>
      <c r="D196" s="139">
        <f t="shared" si="1"/>
        <v>0</v>
      </c>
      <c r="E196" s="131"/>
      <c r="F196" s="140"/>
    </row>
    <row r="197" spans="1:6" x14ac:dyDescent="0.2">
      <c r="A197" s="136">
        <v>5533</v>
      </c>
      <c r="B197" s="131" t="s">
        <v>324</v>
      </c>
      <c r="C197" s="132">
        <v>0</v>
      </c>
      <c r="D197" s="139">
        <f t="shared" si="1"/>
        <v>0</v>
      </c>
      <c r="E197" s="131"/>
      <c r="F197" s="140"/>
    </row>
    <row r="198" spans="1:6" x14ac:dyDescent="0.2">
      <c r="A198" s="136">
        <v>5534</v>
      </c>
      <c r="B198" s="131" t="s">
        <v>325</v>
      </c>
      <c r="C198" s="132">
        <v>0</v>
      </c>
      <c r="D198" s="139">
        <f t="shared" si="1"/>
        <v>0</v>
      </c>
      <c r="E198" s="131"/>
      <c r="F198" s="140"/>
    </row>
    <row r="199" spans="1:6" x14ac:dyDescent="0.2">
      <c r="A199" s="136">
        <v>5535</v>
      </c>
      <c r="B199" s="131" t="s">
        <v>326</v>
      </c>
      <c r="C199" s="132">
        <v>0</v>
      </c>
      <c r="D199" s="139">
        <f t="shared" si="1"/>
        <v>0</v>
      </c>
      <c r="E199" s="131"/>
      <c r="F199" s="140"/>
    </row>
    <row r="200" spans="1:6" x14ac:dyDescent="0.2">
      <c r="A200" s="135">
        <v>5590</v>
      </c>
      <c r="B200" s="126" t="s">
        <v>327</v>
      </c>
      <c r="C200" s="127">
        <f>SUM(C201:C209)</f>
        <v>5.01</v>
      </c>
      <c r="D200" s="138">
        <f t="shared" si="1"/>
        <v>3.2741235981457017E-8</v>
      </c>
      <c r="E200" s="131"/>
      <c r="F200" s="140"/>
    </row>
    <row r="201" spans="1:6" x14ac:dyDescent="0.2">
      <c r="A201" s="136">
        <v>5591</v>
      </c>
      <c r="B201" s="131" t="s">
        <v>328</v>
      </c>
      <c r="C201" s="132">
        <v>0</v>
      </c>
      <c r="D201" s="139">
        <f t="shared" si="1"/>
        <v>0</v>
      </c>
      <c r="E201" s="131"/>
      <c r="F201" s="140"/>
    </row>
    <row r="202" spans="1:6" x14ac:dyDescent="0.2">
      <c r="A202" s="136">
        <v>5592</v>
      </c>
      <c r="B202" s="131" t="s">
        <v>329</v>
      </c>
      <c r="C202" s="132">
        <v>0</v>
      </c>
      <c r="D202" s="139">
        <f t="shared" si="1"/>
        <v>0</v>
      </c>
      <c r="E202" s="131"/>
      <c r="F202" s="140"/>
    </row>
    <row r="203" spans="1:6" x14ac:dyDescent="0.2">
      <c r="A203" s="136">
        <v>5593</v>
      </c>
      <c r="B203" s="131" t="s">
        <v>330</v>
      </c>
      <c r="C203" s="132">
        <v>0</v>
      </c>
      <c r="D203" s="139">
        <f t="shared" si="1"/>
        <v>0</v>
      </c>
      <c r="E203" s="131"/>
      <c r="F203" s="140"/>
    </row>
    <row r="204" spans="1:6" x14ac:dyDescent="0.2">
      <c r="A204" s="136">
        <v>5594</v>
      </c>
      <c r="B204" s="131" t="s">
        <v>384</v>
      </c>
      <c r="C204" s="132">
        <v>0</v>
      </c>
      <c r="D204" s="139">
        <f t="shared" si="1"/>
        <v>0</v>
      </c>
      <c r="E204" s="131"/>
      <c r="F204" s="140"/>
    </row>
    <row r="205" spans="1:6" x14ac:dyDescent="0.2">
      <c r="A205" s="136">
        <v>5595</v>
      </c>
      <c r="B205" s="131" t="s">
        <v>332</v>
      </c>
      <c r="C205" s="132">
        <v>0</v>
      </c>
      <c r="D205" s="139">
        <f t="shared" si="1"/>
        <v>0</v>
      </c>
      <c r="E205" s="131"/>
      <c r="F205" s="140"/>
    </row>
    <row r="206" spans="1:6" x14ac:dyDescent="0.2">
      <c r="A206" s="136">
        <v>5596</v>
      </c>
      <c r="B206" s="131" t="s">
        <v>227</v>
      </c>
      <c r="C206" s="132">
        <v>0</v>
      </c>
      <c r="D206" s="139">
        <f t="shared" si="1"/>
        <v>0</v>
      </c>
      <c r="E206" s="131"/>
      <c r="F206" s="140"/>
    </row>
    <row r="207" spans="1:6" x14ac:dyDescent="0.2">
      <c r="A207" s="136">
        <v>5597</v>
      </c>
      <c r="B207" s="131" t="s">
        <v>333</v>
      </c>
      <c r="C207" s="132">
        <v>0</v>
      </c>
      <c r="D207" s="139">
        <f t="shared" si="1"/>
        <v>0</v>
      </c>
      <c r="E207" s="131"/>
      <c r="F207" s="140"/>
    </row>
    <row r="208" spans="1:6" x14ac:dyDescent="0.2">
      <c r="A208" s="136">
        <v>5598</v>
      </c>
      <c r="B208" s="131" t="s">
        <v>385</v>
      </c>
      <c r="C208" s="132">
        <v>0</v>
      </c>
      <c r="D208" s="139">
        <f t="shared" si="1"/>
        <v>0</v>
      </c>
      <c r="E208" s="131"/>
      <c r="F208" s="140"/>
    </row>
    <row r="209" spans="1:6" x14ac:dyDescent="0.2">
      <c r="A209" s="136">
        <v>5599</v>
      </c>
      <c r="B209" s="131" t="s">
        <v>334</v>
      </c>
      <c r="C209" s="132">
        <v>5.01</v>
      </c>
      <c r="D209" s="139">
        <f t="shared" si="1"/>
        <v>3.2741235981457017E-8</v>
      </c>
      <c r="E209" s="131"/>
      <c r="F209" s="140"/>
    </row>
    <row r="210" spans="1:6" x14ac:dyDescent="0.2">
      <c r="A210" s="135">
        <v>5600</v>
      </c>
      <c r="B210" s="126" t="s">
        <v>36</v>
      </c>
      <c r="C210" s="127">
        <f>C211</f>
        <v>0</v>
      </c>
      <c r="D210" s="138">
        <f t="shared" si="1"/>
        <v>0</v>
      </c>
      <c r="E210" s="131"/>
      <c r="F210" s="140"/>
    </row>
    <row r="211" spans="1:6" x14ac:dyDescent="0.2">
      <c r="A211" s="135">
        <v>5610</v>
      </c>
      <c r="B211" s="126" t="s">
        <v>335</v>
      </c>
      <c r="C211" s="127">
        <f>C212</f>
        <v>0</v>
      </c>
      <c r="D211" s="138">
        <f t="shared" si="1"/>
        <v>0</v>
      </c>
      <c r="E211" s="131"/>
      <c r="F211" s="140"/>
    </row>
    <row r="212" spans="1:6" x14ac:dyDescent="0.2">
      <c r="A212" s="136">
        <v>5611</v>
      </c>
      <c r="B212" s="131" t="s">
        <v>336</v>
      </c>
      <c r="C212" s="132">
        <v>0</v>
      </c>
      <c r="D212" s="139">
        <f t="shared" si="1"/>
        <v>0</v>
      </c>
      <c r="E212" s="131"/>
      <c r="F212" s="140"/>
    </row>
    <row r="213" spans="1:6" x14ac:dyDescent="0.2">
      <c r="C213" s="85"/>
    </row>
    <row r="214" spans="1:6" x14ac:dyDescent="0.2">
      <c r="B214" s="14" t="s">
        <v>467</v>
      </c>
    </row>
    <row r="227" spans="2:2" x14ac:dyDescent="0.2">
      <c r="B227" s="88"/>
    </row>
    <row r="228" spans="2:2" x14ac:dyDescent="0.2">
      <c r="B228" s="88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75" orientation="portrait" r:id="rId1"/>
  <headerFooter>
    <oddFooter>&amp;R&amp;P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4"/>
  <sheetViews>
    <sheetView showGridLines="0" view="pageBreakPreview" zoomScale="60" zoomScaleNormal="100" workbookViewId="0">
      <selection activeCell="L161" sqref="L161"/>
    </sheetView>
  </sheetViews>
  <sheetFormatPr baseColWidth="10" defaultColWidth="9.140625" defaultRowHeight="11.25" x14ac:dyDescent="0.2"/>
  <cols>
    <col min="1" max="1" width="8.5703125" style="14" customWidth="1"/>
    <col min="2" max="2" width="51.28515625" style="14" customWidth="1"/>
    <col min="3" max="4" width="9.5703125" style="14" customWidth="1"/>
    <col min="5" max="5" width="13.28515625" style="14" customWidth="1"/>
    <col min="6" max="6" width="10.28515625" style="14" customWidth="1"/>
    <col min="7" max="7" width="10.42578125" style="14" customWidth="1"/>
    <col min="8" max="8" width="10.5703125" style="14" customWidth="1"/>
    <col min="9" max="9" width="11.7109375" style="14" bestFit="1" customWidth="1"/>
    <col min="10" max="10" width="10.42578125" style="14" bestFit="1" customWidth="1"/>
    <col min="11" max="16384" width="9.140625" style="14"/>
  </cols>
  <sheetData>
    <row r="1" spans="1:8" s="11" customFormat="1" ht="18.95" customHeight="1" x14ac:dyDescent="0.25">
      <c r="A1" s="100" t="s">
        <v>540</v>
      </c>
      <c r="B1" s="101"/>
      <c r="C1" s="101"/>
      <c r="D1" s="101"/>
      <c r="E1" s="101"/>
      <c r="F1" s="101"/>
      <c r="G1" s="10" t="s">
        <v>449</v>
      </c>
      <c r="H1" s="15">
        <v>2025</v>
      </c>
    </row>
    <row r="2" spans="1:8" s="11" customFormat="1" ht="18.95" customHeight="1" x14ac:dyDescent="0.25">
      <c r="A2" s="100" t="s">
        <v>453</v>
      </c>
      <c r="B2" s="101"/>
      <c r="C2" s="101"/>
      <c r="D2" s="101"/>
      <c r="E2" s="101"/>
      <c r="F2" s="101"/>
      <c r="G2" s="10" t="s">
        <v>450</v>
      </c>
      <c r="H2" s="15" t="s">
        <v>452</v>
      </c>
    </row>
    <row r="3" spans="1:8" s="11" customFormat="1" ht="18.95" customHeight="1" x14ac:dyDescent="0.25">
      <c r="A3" s="100" t="s">
        <v>541</v>
      </c>
      <c r="B3" s="101"/>
      <c r="C3" s="101"/>
      <c r="D3" s="101"/>
      <c r="E3" s="101"/>
      <c r="F3" s="101"/>
      <c r="G3" s="10" t="s">
        <v>451</v>
      </c>
      <c r="H3" s="15">
        <v>3</v>
      </c>
    </row>
    <row r="4" spans="1:8" s="11" customFormat="1" ht="18.95" customHeight="1" x14ac:dyDescent="0.25">
      <c r="A4" s="100" t="s">
        <v>466</v>
      </c>
      <c r="B4" s="101"/>
      <c r="C4" s="101"/>
      <c r="D4" s="101"/>
      <c r="E4" s="101"/>
      <c r="F4" s="101"/>
      <c r="G4" s="10"/>
      <c r="H4" s="15"/>
    </row>
    <row r="5" spans="1:8" x14ac:dyDescent="0.2">
      <c r="A5" s="12" t="s">
        <v>69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46</v>
      </c>
      <c r="B7" s="13"/>
      <c r="C7" s="13"/>
      <c r="D7" s="13"/>
      <c r="E7" s="13"/>
      <c r="F7" s="13"/>
      <c r="G7" s="13"/>
      <c r="H7" s="13"/>
    </row>
    <row r="8" spans="1:8" x14ac:dyDescent="0.2">
      <c r="A8" s="149" t="s">
        <v>44</v>
      </c>
      <c r="B8" s="149" t="s">
        <v>41</v>
      </c>
      <c r="C8" s="149" t="s">
        <v>42</v>
      </c>
      <c r="D8" s="149" t="s">
        <v>43</v>
      </c>
      <c r="E8" s="149"/>
      <c r="F8" s="149"/>
      <c r="G8" s="149"/>
      <c r="H8" s="149"/>
    </row>
    <row r="9" spans="1:8" x14ac:dyDescent="0.2">
      <c r="A9" s="147">
        <v>1114</v>
      </c>
      <c r="B9" s="137" t="s">
        <v>70</v>
      </c>
      <c r="C9" s="148">
        <v>129576114.61</v>
      </c>
      <c r="D9" s="137"/>
      <c r="E9" s="137" t="str">
        <f>+IF(OR(C9&lt;&gt;0,C10&lt;&gt;0,C11&lt;&gt;0),"","SIN INFORMACIÓN QUE REVELAR")</f>
        <v/>
      </c>
      <c r="F9" s="137"/>
      <c r="G9" s="137"/>
      <c r="H9" s="137"/>
    </row>
    <row r="10" spans="1:8" x14ac:dyDescent="0.2">
      <c r="A10" s="147">
        <v>1115</v>
      </c>
      <c r="B10" s="137" t="s">
        <v>71</v>
      </c>
      <c r="C10" s="148">
        <v>0</v>
      </c>
      <c r="D10" s="137"/>
      <c r="E10" s="137"/>
      <c r="F10" s="137"/>
      <c r="G10" s="137"/>
      <c r="H10" s="137"/>
    </row>
    <row r="11" spans="1:8" x14ac:dyDescent="0.2">
      <c r="A11" s="147">
        <v>1121</v>
      </c>
      <c r="B11" s="137" t="s">
        <v>72</v>
      </c>
      <c r="C11" s="148">
        <v>0</v>
      </c>
      <c r="D11" s="137"/>
      <c r="E11" s="137"/>
      <c r="F11" s="137"/>
      <c r="G11" s="137"/>
      <c r="H11" s="137"/>
    </row>
    <row r="12" spans="1:8" x14ac:dyDescent="0.2">
      <c r="C12" s="85"/>
    </row>
    <row r="13" spans="1:8" x14ac:dyDescent="0.2">
      <c r="A13" s="13" t="s">
        <v>47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49" t="s">
        <v>44</v>
      </c>
      <c r="B14" s="149" t="s">
        <v>41</v>
      </c>
      <c r="C14" s="149" t="s">
        <v>42</v>
      </c>
      <c r="D14" s="149">
        <v>2024</v>
      </c>
      <c r="E14" s="149">
        <v>2023</v>
      </c>
      <c r="F14" s="149">
        <v>2022</v>
      </c>
      <c r="G14" s="149">
        <v>2021</v>
      </c>
      <c r="H14" s="149" t="s">
        <v>68</v>
      </c>
    </row>
    <row r="15" spans="1:8" x14ac:dyDescent="0.2">
      <c r="A15" s="147">
        <v>1122</v>
      </c>
      <c r="B15" s="137" t="s">
        <v>74</v>
      </c>
      <c r="C15" s="148">
        <v>7605818.5499999998</v>
      </c>
      <c r="D15" s="148">
        <v>7377642.1600000001</v>
      </c>
      <c r="E15" s="148">
        <v>7582966.3600000003</v>
      </c>
      <c r="F15" s="148">
        <v>0</v>
      </c>
      <c r="G15" s="148">
        <v>0</v>
      </c>
      <c r="H15" s="137" t="str">
        <f>+IF(OR(C15&lt;&gt;0,C16&lt;&gt;0),"","SIN INFORMACIÓN QUE REVELAR")</f>
        <v/>
      </c>
    </row>
    <row r="16" spans="1:8" x14ac:dyDescent="0.2">
      <c r="A16" s="147">
        <v>1124</v>
      </c>
      <c r="B16" s="137" t="s">
        <v>75</v>
      </c>
      <c r="C16" s="148">
        <v>0</v>
      </c>
      <c r="D16" s="148">
        <v>0</v>
      </c>
      <c r="E16" s="148">
        <v>0</v>
      </c>
      <c r="F16" s="148">
        <v>0</v>
      </c>
      <c r="G16" s="148">
        <v>0</v>
      </c>
      <c r="H16" s="137"/>
    </row>
    <row r="17" spans="1:8" x14ac:dyDescent="0.2">
      <c r="C17" s="85"/>
      <c r="D17" s="85"/>
      <c r="E17" s="85"/>
      <c r="F17" s="85"/>
      <c r="G17" s="85"/>
    </row>
    <row r="18" spans="1:8" x14ac:dyDescent="0.2">
      <c r="A18" s="13" t="s">
        <v>48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49" t="s">
        <v>44</v>
      </c>
      <c r="B19" s="149" t="s">
        <v>41</v>
      </c>
      <c r="C19" s="149" t="s">
        <v>42</v>
      </c>
      <c r="D19" s="149" t="s">
        <v>76</v>
      </c>
      <c r="E19" s="149" t="s">
        <v>77</v>
      </c>
      <c r="F19" s="149" t="s">
        <v>78</v>
      </c>
      <c r="G19" s="149" t="s">
        <v>79</v>
      </c>
      <c r="H19" s="149" t="s">
        <v>80</v>
      </c>
    </row>
    <row r="20" spans="1:8" x14ac:dyDescent="0.2">
      <c r="A20" s="147">
        <v>1123</v>
      </c>
      <c r="B20" s="137" t="s">
        <v>81</v>
      </c>
      <c r="C20" s="148">
        <v>167136.04</v>
      </c>
      <c r="D20" s="148">
        <v>167136.04</v>
      </c>
      <c r="E20" s="148">
        <v>0</v>
      </c>
      <c r="F20" s="148">
        <v>0</v>
      </c>
      <c r="G20" s="148">
        <v>0</v>
      </c>
      <c r="H20" s="137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47">
        <v>1125</v>
      </c>
      <c r="B21" s="137" t="s">
        <v>82</v>
      </c>
      <c r="C21" s="148">
        <v>15000</v>
      </c>
      <c r="D21" s="148">
        <v>15000</v>
      </c>
      <c r="E21" s="148">
        <v>0</v>
      </c>
      <c r="F21" s="148">
        <v>0</v>
      </c>
      <c r="G21" s="148">
        <v>0</v>
      </c>
      <c r="H21" s="137"/>
    </row>
    <row r="22" spans="1:8" x14ac:dyDescent="0.2">
      <c r="A22" s="147">
        <v>1126</v>
      </c>
      <c r="B22" s="137" t="s">
        <v>433</v>
      </c>
      <c r="C22" s="148">
        <v>0</v>
      </c>
      <c r="D22" s="148">
        <v>0</v>
      </c>
      <c r="E22" s="148">
        <v>0</v>
      </c>
      <c r="F22" s="148">
        <v>0</v>
      </c>
      <c r="G22" s="148">
        <v>0</v>
      </c>
      <c r="H22" s="137"/>
    </row>
    <row r="23" spans="1:8" x14ac:dyDescent="0.2">
      <c r="A23" s="147">
        <v>1129</v>
      </c>
      <c r="B23" s="137" t="s">
        <v>434</v>
      </c>
      <c r="C23" s="148">
        <v>968892.6</v>
      </c>
      <c r="D23" s="148">
        <v>968892.6</v>
      </c>
      <c r="E23" s="148">
        <v>0</v>
      </c>
      <c r="F23" s="148">
        <v>0</v>
      </c>
      <c r="G23" s="148">
        <v>0</v>
      </c>
      <c r="H23" s="137"/>
    </row>
    <row r="24" spans="1:8" ht="22.5" x14ac:dyDescent="0.2">
      <c r="A24" s="147">
        <v>1131</v>
      </c>
      <c r="B24" s="152" t="s">
        <v>83</v>
      </c>
      <c r="C24" s="148">
        <v>717500</v>
      </c>
      <c r="D24" s="148">
        <v>717500</v>
      </c>
      <c r="E24" s="148">
        <v>0</v>
      </c>
      <c r="F24" s="148">
        <v>0</v>
      </c>
      <c r="G24" s="148">
        <v>0</v>
      </c>
      <c r="H24" s="137"/>
    </row>
    <row r="25" spans="1:8" ht="22.5" x14ac:dyDescent="0.2">
      <c r="A25" s="147">
        <v>1132</v>
      </c>
      <c r="B25" s="150" t="s">
        <v>84</v>
      </c>
      <c r="C25" s="148">
        <v>0</v>
      </c>
      <c r="D25" s="148">
        <v>0</v>
      </c>
      <c r="E25" s="148">
        <v>0</v>
      </c>
      <c r="F25" s="148">
        <v>0</v>
      </c>
      <c r="G25" s="148">
        <v>0</v>
      </c>
      <c r="H25" s="137"/>
    </row>
    <row r="26" spans="1:8" x14ac:dyDescent="0.2">
      <c r="A26" s="147">
        <v>1133</v>
      </c>
      <c r="B26" s="137" t="s">
        <v>85</v>
      </c>
      <c r="C26" s="148">
        <v>0</v>
      </c>
      <c r="D26" s="148">
        <v>0</v>
      </c>
      <c r="E26" s="148">
        <v>0</v>
      </c>
      <c r="F26" s="148">
        <v>0</v>
      </c>
      <c r="G26" s="148">
        <v>0</v>
      </c>
      <c r="H26" s="137"/>
    </row>
    <row r="27" spans="1:8" x14ac:dyDescent="0.2">
      <c r="A27" s="147">
        <v>1134</v>
      </c>
      <c r="B27" s="150" t="s">
        <v>86</v>
      </c>
      <c r="C27" s="148">
        <v>6423188.3600000003</v>
      </c>
      <c r="D27" s="148">
        <v>6423188.3600000003</v>
      </c>
      <c r="E27" s="148">
        <v>0</v>
      </c>
      <c r="F27" s="148">
        <v>0</v>
      </c>
      <c r="G27" s="148">
        <v>0</v>
      </c>
      <c r="H27" s="137"/>
    </row>
    <row r="28" spans="1:8" x14ac:dyDescent="0.2">
      <c r="A28" s="147">
        <v>1139</v>
      </c>
      <c r="B28" s="137" t="s">
        <v>87</v>
      </c>
      <c r="C28" s="148">
        <v>0</v>
      </c>
      <c r="D28" s="148">
        <v>0</v>
      </c>
      <c r="E28" s="148">
        <v>0</v>
      </c>
      <c r="F28" s="148">
        <v>0</v>
      </c>
      <c r="G28" s="148">
        <v>0</v>
      </c>
      <c r="H28" s="137"/>
    </row>
    <row r="30" spans="1:8" x14ac:dyDescent="0.2">
      <c r="A30" s="13" t="s">
        <v>435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49" t="s">
        <v>44</v>
      </c>
      <c r="B31" s="149" t="s">
        <v>41</v>
      </c>
      <c r="C31" s="149" t="s">
        <v>42</v>
      </c>
      <c r="D31" s="149" t="s">
        <v>51</v>
      </c>
      <c r="E31" s="149" t="s">
        <v>50</v>
      </c>
      <c r="F31" s="149" t="s">
        <v>88</v>
      </c>
      <c r="G31" s="149" t="s">
        <v>53</v>
      </c>
      <c r="H31" s="149"/>
    </row>
    <row r="32" spans="1:8" x14ac:dyDescent="0.2">
      <c r="A32" s="147">
        <v>1140</v>
      </c>
      <c r="B32" s="137" t="s">
        <v>89</v>
      </c>
      <c r="C32" s="148">
        <f>SUM(C33:C37)</f>
        <v>0</v>
      </c>
      <c r="D32" s="137"/>
      <c r="E32" s="137" t="str">
        <f>IF(OR(C32&lt;&gt;0, C33&lt;&gt;0, C34&lt;&gt;0, C35&lt;&gt;0, C36&lt;&gt;0, C37&lt;&gt;0), "", "SIN INFORMACIÓN QUE REVELAR")</f>
        <v>SIN INFORMACIÓN QUE REVELAR</v>
      </c>
      <c r="F32" s="137"/>
      <c r="G32" s="137"/>
      <c r="H32" s="137"/>
    </row>
    <row r="33" spans="1:8" x14ac:dyDescent="0.2">
      <c r="A33" s="147">
        <v>1141</v>
      </c>
      <c r="B33" s="137" t="s">
        <v>90</v>
      </c>
      <c r="C33" s="148">
        <v>0</v>
      </c>
      <c r="D33" s="137"/>
      <c r="E33" s="137"/>
      <c r="F33" s="137"/>
      <c r="G33" s="137"/>
      <c r="H33" s="137"/>
    </row>
    <row r="34" spans="1:8" x14ac:dyDescent="0.2">
      <c r="A34" s="147">
        <v>1142</v>
      </c>
      <c r="B34" s="137" t="s">
        <v>91</v>
      </c>
      <c r="C34" s="148">
        <v>0</v>
      </c>
      <c r="D34" s="137"/>
      <c r="E34" s="137"/>
      <c r="F34" s="137"/>
      <c r="G34" s="137"/>
      <c r="H34" s="137"/>
    </row>
    <row r="35" spans="1:8" x14ac:dyDescent="0.2">
      <c r="A35" s="147">
        <v>1143</v>
      </c>
      <c r="B35" s="137" t="s">
        <v>92</v>
      </c>
      <c r="C35" s="148">
        <v>0</v>
      </c>
      <c r="D35" s="137"/>
      <c r="E35" s="137"/>
      <c r="F35" s="137"/>
      <c r="G35" s="137"/>
      <c r="H35" s="137"/>
    </row>
    <row r="36" spans="1:8" x14ac:dyDescent="0.2">
      <c r="A36" s="147">
        <v>1144</v>
      </c>
      <c r="B36" s="137" t="s">
        <v>93</v>
      </c>
      <c r="C36" s="148">
        <v>0</v>
      </c>
      <c r="D36" s="137"/>
      <c r="E36" s="137"/>
      <c r="F36" s="137"/>
      <c r="G36" s="137"/>
      <c r="H36" s="137"/>
    </row>
    <row r="37" spans="1:8" x14ac:dyDescent="0.2">
      <c r="A37" s="147">
        <v>1145</v>
      </c>
      <c r="B37" s="137" t="s">
        <v>94</v>
      </c>
      <c r="C37" s="148">
        <v>0</v>
      </c>
      <c r="D37" s="137"/>
      <c r="E37" s="137"/>
      <c r="F37" s="137"/>
      <c r="G37" s="137"/>
      <c r="H37" s="137"/>
    </row>
    <row r="39" spans="1:8" x14ac:dyDescent="0.2">
      <c r="A39" s="13" t="s">
        <v>95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49" t="s">
        <v>44</v>
      </c>
      <c r="B40" s="149" t="s">
        <v>41</v>
      </c>
      <c r="C40" s="149" t="s">
        <v>42</v>
      </c>
      <c r="D40" s="149" t="s">
        <v>49</v>
      </c>
      <c r="E40" s="149" t="s">
        <v>52</v>
      </c>
      <c r="F40" s="149" t="s">
        <v>96</v>
      </c>
      <c r="G40" s="149"/>
      <c r="H40" s="149"/>
    </row>
    <row r="41" spans="1:8" x14ac:dyDescent="0.2">
      <c r="A41" s="147">
        <v>1150</v>
      </c>
      <c r="B41" s="137" t="s">
        <v>97</v>
      </c>
      <c r="C41" s="148">
        <f>C42</f>
        <v>14801209.779999999</v>
      </c>
      <c r="D41" s="137"/>
      <c r="E41" s="137" t="str">
        <f>+IF(OR(C41&lt;&gt;0,C42&lt;&gt;0),"","SIN INFORMACIÓN QUE REVELAR")</f>
        <v/>
      </c>
      <c r="F41" s="137"/>
      <c r="G41" s="137"/>
      <c r="H41" s="137"/>
    </row>
    <row r="42" spans="1:8" x14ac:dyDescent="0.2">
      <c r="A42" s="147">
        <v>1151</v>
      </c>
      <c r="B42" s="137" t="s">
        <v>98</v>
      </c>
      <c r="C42" s="148">
        <v>14801209.779999999</v>
      </c>
      <c r="D42" s="137"/>
      <c r="E42" s="137"/>
      <c r="F42" s="137"/>
      <c r="G42" s="137"/>
      <c r="H42" s="137"/>
    </row>
    <row r="44" spans="1:8" x14ac:dyDescent="0.2">
      <c r="A44" s="13" t="s">
        <v>54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49" t="s">
        <v>44</v>
      </c>
      <c r="B45" s="149" t="s">
        <v>41</v>
      </c>
      <c r="C45" s="149" t="s">
        <v>42</v>
      </c>
      <c r="D45" s="149" t="s">
        <v>43</v>
      </c>
      <c r="E45" s="149" t="s">
        <v>80</v>
      </c>
      <c r="F45" s="149"/>
      <c r="G45" s="149"/>
      <c r="H45" s="149"/>
    </row>
    <row r="46" spans="1:8" x14ac:dyDescent="0.2">
      <c r="A46" s="147">
        <v>1213</v>
      </c>
      <c r="B46" s="137" t="s">
        <v>99</v>
      </c>
      <c r="C46" s="148">
        <v>0</v>
      </c>
      <c r="D46" s="137"/>
      <c r="E46" s="137" t="str">
        <f>IF(OR(C46&lt;&gt;0),"","SIN INFORMACIÓN QUE REVELAR")</f>
        <v>SIN INFORMACIÓN QUE REVELAR</v>
      </c>
      <c r="F46" s="137"/>
      <c r="G46" s="137"/>
      <c r="H46" s="137"/>
    </row>
    <row r="47" spans="1:8" x14ac:dyDescent="0.2">
      <c r="A47" s="153"/>
      <c r="B47" s="140"/>
      <c r="C47" s="154"/>
      <c r="D47" s="140"/>
      <c r="E47" s="140"/>
      <c r="F47" s="140"/>
      <c r="G47" s="140"/>
      <c r="H47" s="140"/>
    </row>
    <row r="48" spans="1:8" x14ac:dyDescent="0.2">
      <c r="A48" s="153"/>
      <c r="B48" s="140"/>
      <c r="C48" s="154"/>
      <c r="D48" s="140"/>
      <c r="E48" s="140"/>
      <c r="F48" s="140"/>
      <c r="G48" s="140"/>
      <c r="H48" s="140"/>
    </row>
    <row r="50" spans="1:10" x14ac:dyDescent="0.2">
      <c r="A50" s="13" t="s">
        <v>55</v>
      </c>
      <c r="B50" s="13"/>
      <c r="C50" s="13"/>
      <c r="D50" s="13"/>
      <c r="E50" s="13"/>
      <c r="F50" s="13"/>
      <c r="G50" s="13"/>
      <c r="H50" s="13"/>
    </row>
    <row r="51" spans="1:10" x14ac:dyDescent="0.2">
      <c r="A51" s="149" t="s">
        <v>44</v>
      </c>
      <c r="B51" s="149" t="s">
        <v>41</v>
      </c>
      <c r="C51" s="149" t="s">
        <v>42</v>
      </c>
      <c r="D51" s="149"/>
      <c r="E51" s="149"/>
      <c r="F51" s="149"/>
      <c r="G51" s="149"/>
      <c r="H51" s="149"/>
    </row>
    <row r="52" spans="1:10" x14ac:dyDescent="0.2">
      <c r="A52" s="147">
        <v>1211</v>
      </c>
      <c r="B52" s="137" t="s">
        <v>73</v>
      </c>
      <c r="C52" s="148">
        <v>0</v>
      </c>
      <c r="D52" s="137"/>
      <c r="E52" s="137" t="str">
        <f>+IF(OR(C52&lt;&gt;0,C53&lt;&gt;0,C54&lt;&gt;0),"","SIN INFORMACIÓN QUE REVELAR")</f>
        <v>SIN INFORMACIÓN QUE REVELAR</v>
      </c>
      <c r="F52" s="137"/>
      <c r="G52" s="137"/>
      <c r="H52" s="137"/>
    </row>
    <row r="53" spans="1:10" x14ac:dyDescent="0.2">
      <c r="A53" s="147">
        <v>1212</v>
      </c>
      <c r="B53" s="137" t="s">
        <v>499</v>
      </c>
      <c r="C53" s="148">
        <v>0</v>
      </c>
      <c r="D53" s="137"/>
      <c r="E53" s="137"/>
      <c r="F53" s="137"/>
      <c r="G53" s="137"/>
      <c r="H53" s="137"/>
    </row>
    <row r="54" spans="1:10" x14ac:dyDescent="0.2">
      <c r="A54" s="147">
        <v>1214</v>
      </c>
      <c r="B54" s="137" t="s">
        <v>100</v>
      </c>
      <c r="C54" s="148">
        <v>0</v>
      </c>
      <c r="D54" s="137"/>
      <c r="E54" s="137"/>
      <c r="F54" s="137"/>
      <c r="G54" s="137"/>
      <c r="H54" s="137"/>
    </row>
    <row r="55" spans="1:10" x14ac:dyDescent="0.2">
      <c r="C55" s="85"/>
    </row>
    <row r="56" spans="1:10" x14ac:dyDescent="0.2">
      <c r="A56" s="13" t="s">
        <v>59</v>
      </c>
      <c r="B56" s="13"/>
      <c r="C56" s="13"/>
      <c r="D56" s="13"/>
      <c r="E56" s="13"/>
      <c r="F56" s="13"/>
      <c r="G56" s="13"/>
      <c r="H56" s="13"/>
      <c r="I56" s="13"/>
      <c r="J56" s="13"/>
    </row>
    <row r="57" spans="1:10" x14ac:dyDescent="0.2">
      <c r="A57" s="149" t="s">
        <v>44</v>
      </c>
      <c r="B57" s="149" t="s">
        <v>41</v>
      </c>
      <c r="C57" s="149" t="s">
        <v>42</v>
      </c>
      <c r="D57" s="149" t="s">
        <v>56</v>
      </c>
      <c r="E57" s="149" t="s">
        <v>57</v>
      </c>
      <c r="F57" s="149" t="s">
        <v>500</v>
      </c>
      <c r="G57" s="149" t="s">
        <v>501</v>
      </c>
      <c r="H57" s="149" t="s">
        <v>58</v>
      </c>
      <c r="I57" s="149" t="s">
        <v>502</v>
      </c>
      <c r="J57" s="149" t="s">
        <v>80</v>
      </c>
    </row>
    <row r="58" spans="1:10" x14ac:dyDescent="0.2">
      <c r="A58" s="147">
        <v>1230</v>
      </c>
      <c r="B58" s="137" t="s">
        <v>102</v>
      </c>
      <c r="C58" s="148">
        <f>SUM(C59:C65)</f>
        <v>592914426.11000001</v>
      </c>
      <c r="D58" s="148">
        <f>SUM(D59:D65)</f>
        <v>0</v>
      </c>
      <c r="E58" s="148">
        <f>SUM(E59:E65)</f>
        <v>165683332.85999998</v>
      </c>
      <c r="F58" s="137" t="str">
        <f>+IF(OR(C58&lt;&gt;0,C59&lt;&gt;0,C60&lt;&gt;0,C61&lt;&gt;0,C62&lt;&gt;0,C63&lt;&gt;0,C64&lt;&gt;0,C65&lt;&gt;0,C66&lt;&gt;0,C67&lt;&gt;0,C68&lt;&gt;0,C69&lt;&gt;0,C70&lt;&gt;0,C71&lt;&gt;0,C72&lt;&gt;0,C73&lt;&gt;0,C74&lt;&gt;0),"","SIN INFORMACIÓN QUE REVELAR")</f>
        <v/>
      </c>
      <c r="G58" s="137"/>
      <c r="H58" s="137"/>
      <c r="I58" s="137"/>
      <c r="J58" s="137"/>
    </row>
    <row r="59" spans="1:10" x14ac:dyDescent="0.2">
      <c r="A59" s="147">
        <v>1231</v>
      </c>
      <c r="B59" s="137" t="s">
        <v>103</v>
      </c>
      <c r="C59" s="148">
        <v>34177717.520000003</v>
      </c>
      <c r="D59" s="151"/>
      <c r="E59" s="151"/>
      <c r="F59" s="137"/>
      <c r="G59" s="137"/>
      <c r="H59" s="137"/>
      <c r="I59" s="137"/>
      <c r="J59" s="137"/>
    </row>
    <row r="60" spans="1:10" x14ac:dyDescent="0.2">
      <c r="A60" s="147">
        <v>1232</v>
      </c>
      <c r="B60" s="137" t="s">
        <v>104</v>
      </c>
      <c r="C60" s="148">
        <v>0</v>
      </c>
      <c r="D60" s="148">
        <v>0</v>
      </c>
      <c r="E60" s="148">
        <v>0</v>
      </c>
      <c r="F60" s="137"/>
      <c r="G60" s="137"/>
      <c r="H60" s="137"/>
      <c r="I60" s="137"/>
      <c r="J60" s="137"/>
    </row>
    <row r="61" spans="1:10" x14ac:dyDescent="0.2">
      <c r="A61" s="147">
        <v>1233</v>
      </c>
      <c r="B61" s="137" t="s">
        <v>105</v>
      </c>
      <c r="C61" s="148">
        <v>31453618.239999998</v>
      </c>
      <c r="D61" s="148">
        <v>0</v>
      </c>
      <c r="E61" s="148">
        <v>6843760.4500000002</v>
      </c>
      <c r="F61" s="137"/>
      <c r="G61" s="137"/>
      <c r="H61" s="137"/>
      <c r="I61" s="137"/>
      <c r="J61" s="137"/>
    </row>
    <row r="62" spans="1:10" x14ac:dyDescent="0.2">
      <c r="A62" s="147">
        <v>1234</v>
      </c>
      <c r="B62" s="137" t="s">
        <v>106</v>
      </c>
      <c r="C62" s="148">
        <v>0</v>
      </c>
      <c r="D62" s="148">
        <v>0</v>
      </c>
      <c r="E62" s="148">
        <v>0</v>
      </c>
      <c r="F62" s="137"/>
      <c r="G62" s="137"/>
      <c r="H62" s="137"/>
      <c r="I62" s="137"/>
      <c r="J62" s="137"/>
    </row>
    <row r="63" spans="1:10" x14ac:dyDescent="0.2">
      <c r="A63" s="147">
        <v>1235</v>
      </c>
      <c r="B63" s="137" t="s">
        <v>107</v>
      </c>
      <c r="C63" s="148">
        <v>45265011.439999998</v>
      </c>
      <c r="D63" s="148">
        <v>0</v>
      </c>
      <c r="E63" s="148">
        <v>0</v>
      </c>
      <c r="F63" s="137"/>
      <c r="G63" s="137"/>
      <c r="H63" s="137"/>
      <c r="I63" s="137"/>
      <c r="J63" s="137"/>
    </row>
    <row r="64" spans="1:10" x14ac:dyDescent="0.2">
      <c r="A64" s="147">
        <v>1236</v>
      </c>
      <c r="B64" s="137" t="s">
        <v>108</v>
      </c>
      <c r="C64" s="148">
        <v>17134207.780000001</v>
      </c>
      <c r="D64" s="148">
        <v>0</v>
      </c>
      <c r="E64" s="148">
        <v>0</v>
      </c>
      <c r="F64" s="137"/>
      <c r="G64" s="137"/>
      <c r="H64" s="137"/>
      <c r="I64" s="137"/>
      <c r="J64" s="137"/>
    </row>
    <row r="65" spans="1:10" x14ac:dyDescent="0.2">
      <c r="A65" s="147">
        <v>1239</v>
      </c>
      <c r="B65" s="137" t="s">
        <v>109</v>
      </c>
      <c r="C65" s="148">
        <v>464883871.13</v>
      </c>
      <c r="D65" s="148">
        <v>0</v>
      </c>
      <c r="E65" s="148">
        <v>158839572.41</v>
      </c>
      <c r="F65" s="137"/>
      <c r="G65" s="137"/>
      <c r="H65" s="137"/>
      <c r="I65" s="137"/>
      <c r="J65" s="137"/>
    </row>
    <row r="66" spans="1:10" x14ac:dyDescent="0.2">
      <c r="A66" s="147">
        <v>1240</v>
      </c>
      <c r="B66" s="137" t="s">
        <v>110</v>
      </c>
      <c r="C66" s="148">
        <f>SUM(C67:C74)</f>
        <v>168974765.06</v>
      </c>
      <c r="D66" s="148">
        <f t="shared" ref="D66:E66" si="0">SUM(D67:D74)</f>
        <v>0</v>
      </c>
      <c r="E66" s="148">
        <f t="shared" si="0"/>
        <v>79007913.75</v>
      </c>
      <c r="F66" s="137"/>
      <c r="G66" s="137"/>
      <c r="H66" s="137"/>
      <c r="I66" s="137"/>
      <c r="J66" s="137"/>
    </row>
    <row r="67" spans="1:10" x14ac:dyDescent="0.2">
      <c r="A67" s="147">
        <v>1241</v>
      </c>
      <c r="B67" s="137" t="s">
        <v>111</v>
      </c>
      <c r="C67" s="148">
        <v>17171048.109999999</v>
      </c>
      <c r="D67" s="148">
        <v>0</v>
      </c>
      <c r="E67" s="148">
        <v>11695713.609999999</v>
      </c>
      <c r="F67" s="137"/>
      <c r="G67" s="137"/>
      <c r="H67" s="137"/>
      <c r="I67" s="137"/>
      <c r="J67" s="137"/>
    </row>
    <row r="68" spans="1:10" x14ac:dyDescent="0.2">
      <c r="A68" s="147">
        <v>1242</v>
      </c>
      <c r="B68" s="137" t="s">
        <v>112</v>
      </c>
      <c r="C68" s="148">
        <v>1397324.88</v>
      </c>
      <c r="D68" s="148">
        <v>0</v>
      </c>
      <c r="E68" s="148">
        <v>1243722.48</v>
      </c>
      <c r="F68" s="137"/>
      <c r="G68" s="137"/>
      <c r="H68" s="137"/>
      <c r="I68" s="137"/>
      <c r="J68" s="137"/>
    </row>
    <row r="69" spans="1:10" x14ac:dyDescent="0.2">
      <c r="A69" s="147">
        <v>1243</v>
      </c>
      <c r="B69" s="137" t="s">
        <v>113</v>
      </c>
      <c r="C69" s="148">
        <v>1172359.78</v>
      </c>
      <c r="D69" s="148">
        <v>0</v>
      </c>
      <c r="E69" s="148">
        <v>1090541.23</v>
      </c>
      <c r="F69" s="137"/>
      <c r="G69" s="137"/>
      <c r="H69" s="137"/>
      <c r="I69" s="137"/>
      <c r="J69" s="137"/>
    </row>
    <row r="70" spans="1:10" x14ac:dyDescent="0.2">
      <c r="A70" s="147">
        <v>1244</v>
      </c>
      <c r="B70" s="137" t="s">
        <v>114</v>
      </c>
      <c r="C70" s="148">
        <v>88441617.25</v>
      </c>
      <c r="D70" s="148">
        <v>0</v>
      </c>
      <c r="E70" s="148">
        <v>45594086.789999999</v>
      </c>
      <c r="F70" s="137"/>
      <c r="G70" s="137"/>
      <c r="H70" s="137"/>
      <c r="I70" s="137"/>
      <c r="J70" s="137"/>
    </row>
    <row r="71" spans="1:10" x14ac:dyDescent="0.2">
      <c r="A71" s="147">
        <v>1245</v>
      </c>
      <c r="B71" s="137" t="s">
        <v>115</v>
      </c>
      <c r="C71" s="148">
        <v>0</v>
      </c>
      <c r="D71" s="148">
        <v>0</v>
      </c>
      <c r="E71" s="148">
        <v>0</v>
      </c>
      <c r="F71" s="137"/>
      <c r="G71" s="137"/>
      <c r="H71" s="137"/>
      <c r="I71" s="137"/>
      <c r="J71" s="137"/>
    </row>
    <row r="72" spans="1:10" x14ac:dyDescent="0.2">
      <c r="A72" s="147">
        <v>1246</v>
      </c>
      <c r="B72" s="137" t="s">
        <v>116</v>
      </c>
      <c r="C72" s="148">
        <v>60792415.039999999</v>
      </c>
      <c r="D72" s="148">
        <v>0</v>
      </c>
      <c r="E72" s="148">
        <v>19383849.640000001</v>
      </c>
      <c r="F72" s="137"/>
      <c r="G72" s="137"/>
      <c r="H72" s="137"/>
      <c r="I72" s="137"/>
      <c r="J72" s="137"/>
    </row>
    <row r="73" spans="1:10" x14ac:dyDescent="0.2">
      <c r="A73" s="147">
        <v>1247</v>
      </c>
      <c r="B73" s="137" t="s">
        <v>117</v>
      </c>
      <c r="C73" s="148">
        <v>0</v>
      </c>
      <c r="D73" s="148">
        <v>0</v>
      </c>
      <c r="E73" s="148">
        <v>0</v>
      </c>
      <c r="F73" s="137"/>
      <c r="G73" s="137"/>
      <c r="H73" s="137"/>
      <c r="I73" s="137"/>
      <c r="J73" s="137"/>
    </row>
    <row r="74" spans="1:10" x14ac:dyDescent="0.2">
      <c r="A74" s="147">
        <v>1248</v>
      </c>
      <c r="B74" s="137" t="s">
        <v>118</v>
      </c>
      <c r="C74" s="148">
        <v>0</v>
      </c>
      <c r="D74" s="148">
        <v>0</v>
      </c>
      <c r="E74" s="148">
        <v>0</v>
      </c>
      <c r="F74" s="137"/>
      <c r="G74" s="137"/>
      <c r="H74" s="137"/>
      <c r="I74" s="137"/>
      <c r="J74" s="137"/>
    </row>
    <row r="76" spans="1:10" x14ac:dyDescent="0.2">
      <c r="A76" s="13" t="s">
        <v>60</v>
      </c>
      <c r="B76" s="13"/>
      <c r="C76" s="13"/>
      <c r="D76" s="13"/>
      <c r="E76" s="13"/>
      <c r="F76" s="13"/>
      <c r="G76" s="13"/>
      <c r="H76" s="13"/>
      <c r="I76" s="13"/>
    </row>
    <row r="77" spans="1:10" x14ac:dyDescent="0.2">
      <c r="A77" s="149" t="s">
        <v>44</v>
      </c>
      <c r="B77" s="149" t="s">
        <v>41</v>
      </c>
      <c r="C77" s="149" t="s">
        <v>42</v>
      </c>
      <c r="D77" s="149" t="s">
        <v>61</v>
      </c>
      <c r="E77" s="149" t="s">
        <v>119</v>
      </c>
      <c r="F77" s="149" t="s">
        <v>503</v>
      </c>
      <c r="G77" s="149" t="s">
        <v>101</v>
      </c>
      <c r="H77" s="149" t="s">
        <v>58</v>
      </c>
      <c r="I77" s="149" t="s">
        <v>80</v>
      </c>
    </row>
    <row r="78" spans="1:10" x14ac:dyDescent="0.2">
      <c r="A78" s="147">
        <v>1250</v>
      </c>
      <c r="B78" s="137" t="s">
        <v>120</v>
      </c>
      <c r="C78" s="148">
        <f>SUM(C79:C83)</f>
        <v>5679135.75</v>
      </c>
      <c r="D78" s="148">
        <f>SUM(D79:D83)</f>
        <v>0</v>
      </c>
      <c r="E78" s="148">
        <f>SUM(E79:E83)</f>
        <v>3445529.43</v>
      </c>
      <c r="F78" s="137" t="str">
        <f>IF(OR(C78&lt;&gt;0,C79&lt;&gt;0,C80&lt;&gt;0,C81&lt;&gt;0,C82&lt;&gt;0,C83&lt;&gt;0,C84&lt;&gt;0,C85&lt;&gt;0,C86&lt;&gt;0,C87&lt;&gt;0,C88&lt;&gt;0,C89&lt;&gt;0,C90&lt;&gt;0),"","SIN INFORMACIÓN QUE REVELAR")</f>
        <v/>
      </c>
      <c r="G78" s="137"/>
      <c r="H78" s="137"/>
      <c r="I78" s="137"/>
    </row>
    <row r="79" spans="1:10" x14ac:dyDescent="0.2">
      <c r="A79" s="147">
        <v>1251</v>
      </c>
      <c r="B79" s="137" t="s">
        <v>121</v>
      </c>
      <c r="C79" s="148">
        <v>4786536.78</v>
      </c>
      <c r="D79" s="148">
        <v>0</v>
      </c>
      <c r="E79" s="148">
        <v>3063735.12</v>
      </c>
      <c r="F79" s="137"/>
      <c r="G79" s="137"/>
      <c r="H79" s="137"/>
      <c r="I79" s="137"/>
    </row>
    <row r="80" spans="1:10" x14ac:dyDescent="0.2">
      <c r="A80" s="147">
        <v>1252</v>
      </c>
      <c r="B80" s="137" t="s">
        <v>122</v>
      </c>
      <c r="C80" s="148">
        <v>0</v>
      </c>
      <c r="D80" s="148">
        <v>0</v>
      </c>
      <c r="E80" s="148">
        <v>0</v>
      </c>
      <c r="F80" s="137"/>
      <c r="G80" s="137"/>
      <c r="H80" s="137"/>
      <c r="I80" s="137"/>
    </row>
    <row r="81" spans="1:9" x14ac:dyDescent="0.2">
      <c r="A81" s="147">
        <v>1253</v>
      </c>
      <c r="B81" s="137" t="s">
        <v>123</v>
      </c>
      <c r="C81" s="148">
        <v>0</v>
      </c>
      <c r="D81" s="148">
        <v>0</v>
      </c>
      <c r="E81" s="148">
        <v>0</v>
      </c>
      <c r="F81" s="137"/>
      <c r="G81" s="137"/>
      <c r="H81" s="137"/>
      <c r="I81" s="137"/>
    </row>
    <row r="82" spans="1:9" x14ac:dyDescent="0.2">
      <c r="A82" s="147">
        <v>1254</v>
      </c>
      <c r="B82" s="137" t="s">
        <v>124</v>
      </c>
      <c r="C82" s="148">
        <v>892598.97</v>
      </c>
      <c r="D82" s="148">
        <v>0</v>
      </c>
      <c r="E82" s="148">
        <v>381794.31</v>
      </c>
      <c r="F82" s="137"/>
      <c r="G82" s="137"/>
      <c r="H82" s="137"/>
      <c r="I82" s="137"/>
    </row>
    <row r="83" spans="1:9" x14ac:dyDescent="0.2">
      <c r="A83" s="147">
        <v>1259</v>
      </c>
      <c r="B83" s="137" t="s">
        <v>125</v>
      </c>
      <c r="C83" s="148">
        <v>0</v>
      </c>
      <c r="D83" s="148">
        <v>0</v>
      </c>
      <c r="E83" s="148">
        <v>0</v>
      </c>
      <c r="F83" s="137"/>
      <c r="G83" s="137"/>
      <c r="H83" s="137"/>
      <c r="I83" s="137"/>
    </row>
    <row r="84" spans="1:9" x14ac:dyDescent="0.2">
      <c r="A84" s="147">
        <v>1270</v>
      </c>
      <c r="B84" s="137" t="s">
        <v>126</v>
      </c>
      <c r="C84" s="148">
        <f>SUM(C85:C90)</f>
        <v>5868125.25</v>
      </c>
      <c r="D84" s="151"/>
      <c r="E84" s="151"/>
      <c r="F84" s="137"/>
      <c r="G84" s="137"/>
      <c r="H84" s="137"/>
      <c r="I84" s="137"/>
    </row>
    <row r="85" spans="1:9" x14ac:dyDescent="0.2">
      <c r="A85" s="147">
        <v>1271</v>
      </c>
      <c r="B85" s="137" t="s">
        <v>127</v>
      </c>
      <c r="C85" s="148">
        <v>5304137.5999999996</v>
      </c>
      <c r="D85" s="151"/>
      <c r="E85" s="151"/>
      <c r="F85" s="137"/>
      <c r="G85" s="137"/>
      <c r="H85" s="137"/>
      <c r="I85" s="137"/>
    </row>
    <row r="86" spans="1:9" x14ac:dyDescent="0.2">
      <c r="A86" s="147">
        <v>1272</v>
      </c>
      <c r="B86" s="137" t="s">
        <v>128</v>
      </c>
      <c r="C86" s="148">
        <v>0</v>
      </c>
      <c r="D86" s="151"/>
      <c r="E86" s="151"/>
      <c r="F86" s="137"/>
      <c r="G86" s="137"/>
      <c r="H86" s="137"/>
      <c r="I86" s="137"/>
    </row>
    <row r="87" spans="1:9" x14ac:dyDescent="0.2">
      <c r="A87" s="147">
        <v>1273</v>
      </c>
      <c r="B87" s="137" t="s">
        <v>129</v>
      </c>
      <c r="C87" s="148">
        <v>0</v>
      </c>
      <c r="D87" s="151"/>
      <c r="E87" s="151"/>
      <c r="F87" s="137"/>
      <c r="G87" s="137"/>
      <c r="H87" s="137"/>
      <c r="I87" s="137"/>
    </row>
    <row r="88" spans="1:9" x14ac:dyDescent="0.2">
      <c r="A88" s="147">
        <v>1274</v>
      </c>
      <c r="B88" s="137" t="s">
        <v>130</v>
      </c>
      <c r="C88" s="148">
        <v>0</v>
      </c>
      <c r="D88" s="151"/>
      <c r="E88" s="151"/>
      <c r="F88" s="137"/>
      <c r="G88" s="137"/>
      <c r="H88" s="137"/>
      <c r="I88" s="137"/>
    </row>
    <row r="89" spans="1:9" x14ac:dyDescent="0.2">
      <c r="A89" s="147">
        <v>1275</v>
      </c>
      <c r="B89" s="137" t="s">
        <v>131</v>
      </c>
      <c r="C89" s="148">
        <v>0</v>
      </c>
      <c r="D89" s="151"/>
      <c r="E89" s="151"/>
      <c r="F89" s="137"/>
      <c r="G89" s="137"/>
      <c r="H89" s="137"/>
      <c r="I89" s="137"/>
    </row>
    <row r="90" spans="1:9" x14ac:dyDescent="0.2">
      <c r="A90" s="147">
        <v>1279</v>
      </c>
      <c r="B90" s="137" t="s">
        <v>132</v>
      </c>
      <c r="C90" s="148">
        <v>563987.65</v>
      </c>
      <c r="D90" s="151"/>
      <c r="E90" s="151"/>
      <c r="F90" s="137"/>
      <c r="G90" s="137"/>
      <c r="H90" s="137"/>
      <c r="I90" s="137"/>
    </row>
    <row r="92" spans="1:9" x14ac:dyDescent="0.2">
      <c r="A92" s="13" t="s">
        <v>62</v>
      </c>
      <c r="B92" s="13"/>
      <c r="C92" s="13"/>
      <c r="D92" s="13"/>
      <c r="E92" s="13"/>
      <c r="F92" s="13"/>
      <c r="G92" s="13"/>
      <c r="H92" s="13"/>
    </row>
    <row r="93" spans="1:9" x14ac:dyDescent="0.2">
      <c r="A93" s="149" t="s">
        <v>44</v>
      </c>
      <c r="B93" s="149" t="s">
        <v>41</v>
      </c>
      <c r="C93" s="149" t="s">
        <v>42</v>
      </c>
      <c r="D93" s="149" t="s">
        <v>133</v>
      </c>
      <c r="E93" s="149"/>
      <c r="F93" s="149"/>
      <c r="G93" s="149"/>
      <c r="H93" s="149"/>
    </row>
    <row r="94" spans="1:9" x14ac:dyDescent="0.2">
      <c r="A94" s="147">
        <v>1160</v>
      </c>
      <c r="B94" s="137" t="s">
        <v>134</v>
      </c>
      <c r="C94" s="148">
        <f>SUM(C95:C96)</f>
        <v>0</v>
      </c>
      <c r="D94" s="137"/>
      <c r="E94" s="137" t="str">
        <f>IF(OR(C94&lt;&gt;0,C95&lt;&gt;0,C96&lt;&gt;0),"","SIN INFORMACIÓN QUE REVELAR")</f>
        <v>SIN INFORMACIÓN QUE REVELAR</v>
      </c>
      <c r="F94" s="137"/>
      <c r="G94" s="137"/>
      <c r="H94" s="137"/>
    </row>
    <row r="95" spans="1:9" ht="22.5" x14ac:dyDescent="0.2">
      <c r="A95" s="147">
        <v>1161</v>
      </c>
      <c r="B95" s="150" t="s">
        <v>135</v>
      </c>
      <c r="C95" s="148">
        <v>0</v>
      </c>
      <c r="D95" s="137"/>
      <c r="E95" s="137"/>
      <c r="F95" s="137"/>
      <c r="G95" s="137"/>
      <c r="H95" s="137"/>
    </row>
    <row r="96" spans="1:9" x14ac:dyDescent="0.2">
      <c r="A96" s="147">
        <v>1162</v>
      </c>
      <c r="B96" s="137" t="s">
        <v>136</v>
      </c>
      <c r="C96" s="148">
        <v>0</v>
      </c>
      <c r="D96" s="137"/>
      <c r="E96" s="137"/>
      <c r="F96" s="137"/>
      <c r="G96" s="137"/>
      <c r="H96" s="137"/>
    </row>
    <row r="97" spans="1:8" x14ac:dyDescent="0.2">
      <c r="A97" s="153"/>
      <c r="B97" s="140"/>
      <c r="C97" s="154"/>
      <c r="D97" s="140"/>
      <c r="E97" s="140"/>
      <c r="F97" s="140"/>
      <c r="G97" s="140"/>
      <c r="H97" s="140"/>
    </row>
    <row r="98" spans="1:8" x14ac:dyDescent="0.2">
      <c r="A98" s="153"/>
      <c r="B98" s="140"/>
      <c r="C98" s="154"/>
      <c r="D98" s="140"/>
      <c r="E98" s="140"/>
      <c r="F98" s="140"/>
      <c r="G98" s="140"/>
      <c r="H98" s="140"/>
    </row>
    <row r="99" spans="1:8" x14ac:dyDescent="0.2">
      <c r="A99" s="153"/>
      <c r="B99" s="140"/>
      <c r="C99" s="154"/>
      <c r="D99" s="140"/>
      <c r="E99" s="140"/>
      <c r="F99" s="140"/>
      <c r="G99" s="140"/>
      <c r="H99" s="140"/>
    </row>
    <row r="100" spans="1:8" x14ac:dyDescent="0.2">
      <c r="A100" s="153"/>
      <c r="B100" s="140"/>
      <c r="C100" s="154"/>
      <c r="D100" s="140"/>
      <c r="E100" s="140"/>
      <c r="F100" s="140"/>
      <c r="G100" s="140"/>
      <c r="H100" s="140"/>
    </row>
    <row r="101" spans="1:8" x14ac:dyDescent="0.2">
      <c r="C101" s="85"/>
    </row>
    <row r="102" spans="1:8" x14ac:dyDescent="0.2">
      <c r="A102" s="13" t="s">
        <v>504</v>
      </c>
      <c r="B102" s="13"/>
      <c r="C102" s="13"/>
      <c r="D102" s="13"/>
      <c r="E102" s="13"/>
      <c r="F102" s="13"/>
      <c r="G102" s="13"/>
      <c r="H102" s="13"/>
    </row>
    <row r="103" spans="1:8" x14ac:dyDescent="0.2">
      <c r="A103" s="149" t="s">
        <v>44</v>
      </c>
      <c r="B103" s="149" t="s">
        <v>41</v>
      </c>
      <c r="C103" s="149" t="s">
        <v>42</v>
      </c>
      <c r="D103" s="149" t="s">
        <v>80</v>
      </c>
      <c r="E103" s="149"/>
      <c r="F103" s="149"/>
      <c r="G103" s="149"/>
      <c r="H103" s="149"/>
    </row>
    <row r="104" spans="1:8" x14ac:dyDescent="0.2">
      <c r="A104" s="147">
        <v>1190</v>
      </c>
      <c r="B104" s="137" t="s">
        <v>443</v>
      </c>
      <c r="C104" s="148">
        <f>SUM(C105:C108)</f>
        <v>0</v>
      </c>
      <c r="D104" s="137"/>
      <c r="E104" s="137" t="str">
        <f>IF(OR(C104&lt;&gt;0,C105&lt;&gt;0,C106&lt;&gt;0,C107&lt;&gt;0,C108&lt;&gt;0,C109&lt;&gt;0,C110&lt;&gt;0,C111&lt;&gt;0,C112&lt;&gt;0),"","SIN INFORMACIÓN QUE REVELAR")</f>
        <v>SIN INFORMACIÓN QUE REVELAR</v>
      </c>
      <c r="F104" s="137"/>
      <c r="G104" s="137"/>
      <c r="H104" s="137"/>
    </row>
    <row r="105" spans="1:8" x14ac:dyDescent="0.2">
      <c r="A105" s="147">
        <v>1191</v>
      </c>
      <c r="B105" s="137" t="s">
        <v>436</v>
      </c>
      <c r="C105" s="148">
        <v>0</v>
      </c>
      <c r="D105" s="137"/>
      <c r="E105" s="137"/>
      <c r="F105" s="137"/>
      <c r="G105" s="137"/>
      <c r="H105" s="137"/>
    </row>
    <row r="106" spans="1:8" x14ac:dyDescent="0.2">
      <c r="A106" s="147">
        <v>1192</v>
      </c>
      <c r="B106" s="137" t="s">
        <v>437</v>
      </c>
      <c r="C106" s="148">
        <v>0</v>
      </c>
      <c r="D106" s="137"/>
      <c r="E106" s="137"/>
      <c r="F106" s="137"/>
      <c r="G106" s="137"/>
      <c r="H106" s="137"/>
    </row>
    <row r="107" spans="1:8" ht="22.5" x14ac:dyDescent="0.2">
      <c r="A107" s="147">
        <v>1193</v>
      </c>
      <c r="B107" s="150" t="s">
        <v>438</v>
      </c>
      <c r="C107" s="148">
        <v>0</v>
      </c>
      <c r="D107" s="137"/>
      <c r="E107" s="137"/>
      <c r="F107" s="137"/>
      <c r="G107" s="137"/>
      <c r="H107" s="137"/>
    </row>
    <row r="108" spans="1:8" x14ac:dyDescent="0.2">
      <c r="A108" s="147">
        <v>1194</v>
      </c>
      <c r="B108" s="150" t="s">
        <v>439</v>
      </c>
      <c r="C108" s="148">
        <v>0</v>
      </c>
      <c r="D108" s="137"/>
      <c r="E108" s="137"/>
      <c r="F108" s="137"/>
      <c r="G108" s="137"/>
      <c r="H108" s="137"/>
    </row>
    <row r="109" spans="1:8" x14ac:dyDescent="0.2">
      <c r="A109" s="147">
        <v>1290</v>
      </c>
      <c r="B109" s="137" t="s">
        <v>137</v>
      </c>
      <c r="C109" s="148">
        <f>SUM(C110:C112)</f>
        <v>0</v>
      </c>
      <c r="D109" s="137"/>
      <c r="E109" s="137"/>
      <c r="F109" s="137"/>
      <c r="G109" s="137"/>
      <c r="H109" s="137"/>
    </row>
    <row r="110" spans="1:8" x14ac:dyDescent="0.2">
      <c r="A110" s="147">
        <v>1291</v>
      </c>
      <c r="B110" s="137" t="s">
        <v>138</v>
      </c>
      <c r="C110" s="148">
        <v>0</v>
      </c>
      <c r="D110" s="137"/>
      <c r="E110" s="137"/>
      <c r="F110" s="137"/>
      <c r="G110" s="137"/>
      <c r="H110" s="137"/>
    </row>
    <row r="111" spans="1:8" x14ac:dyDescent="0.2">
      <c r="A111" s="147">
        <v>1292</v>
      </c>
      <c r="B111" s="137" t="s">
        <v>139</v>
      </c>
      <c r="C111" s="148">
        <v>0</v>
      </c>
      <c r="D111" s="137"/>
      <c r="E111" s="137"/>
      <c r="F111" s="137"/>
      <c r="G111" s="137"/>
      <c r="H111" s="137"/>
    </row>
    <row r="112" spans="1:8" x14ac:dyDescent="0.2">
      <c r="A112" s="147">
        <v>1293</v>
      </c>
      <c r="B112" s="137" t="s">
        <v>140</v>
      </c>
      <c r="C112" s="148">
        <v>0</v>
      </c>
      <c r="D112" s="137"/>
      <c r="E112" s="137"/>
      <c r="F112" s="137"/>
      <c r="G112" s="137"/>
      <c r="H112" s="137"/>
    </row>
    <row r="113" spans="1:8" x14ac:dyDescent="0.2">
      <c r="C113" s="85"/>
    </row>
    <row r="114" spans="1:8" x14ac:dyDescent="0.2">
      <c r="A114" s="13" t="s">
        <v>63</v>
      </c>
      <c r="B114" s="13"/>
      <c r="C114" s="13"/>
      <c r="D114" s="13"/>
      <c r="E114" s="13"/>
      <c r="F114" s="13"/>
      <c r="G114" s="13"/>
      <c r="H114" s="13"/>
    </row>
    <row r="115" spans="1:8" x14ac:dyDescent="0.2">
      <c r="A115" s="149" t="s">
        <v>44</v>
      </c>
      <c r="B115" s="149" t="s">
        <v>41</v>
      </c>
      <c r="C115" s="149" t="s">
        <v>42</v>
      </c>
      <c r="D115" s="149" t="s">
        <v>76</v>
      </c>
      <c r="E115" s="149" t="s">
        <v>77</v>
      </c>
      <c r="F115" s="149" t="s">
        <v>78</v>
      </c>
      <c r="G115" s="149" t="s">
        <v>141</v>
      </c>
      <c r="H115" s="149" t="s">
        <v>523</v>
      </c>
    </row>
    <row r="116" spans="1:8" x14ac:dyDescent="0.2">
      <c r="A116" s="147">
        <v>2110</v>
      </c>
      <c r="B116" s="137" t="s">
        <v>142</v>
      </c>
      <c r="C116" s="148">
        <f>SUM(C117:C125)</f>
        <v>16900278.039999999</v>
      </c>
      <c r="D116" s="148">
        <f>SUM(D117:D125)</f>
        <v>16900278.039999999</v>
      </c>
      <c r="E116" s="148">
        <f>SUM(E117:E125)</f>
        <v>0</v>
      </c>
      <c r="F116" s="148">
        <f>SUM(F117:F125)</f>
        <v>0</v>
      </c>
      <c r="G116" s="148">
        <f>SUM(G117:G125)</f>
        <v>0</v>
      </c>
      <c r="H116" s="137" t="str">
        <f>IF(OR(C116&lt;&gt;0,C117&lt;&gt;0,C118&lt;&gt;0,C119&lt;&gt;0,C120&lt;&gt;0,C121&lt;&gt;0,C122&lt;&gt;0,C123&lt;&gt;0,C124&lt;&gt;0,C125&lt;&gt;0,C126&lt;&gt;0,C127&lt;&gt;0,C128&lt;&gt;0,C129&lt;&gt;0),"","SIN INFORMACIÓN QUE REVELAR")</f>
        <v/>
      </c>
    </row>
    <row r="117" spans="1:8" x14ac:dyDescent="0.2">
      <c r="A117" s="147">
        <v>2111</v>
      </c>
      <c r="B117" s="137" t="s">
        <v>143</v>
      </c>
      <c r="C117" s="148">
        <v>1904.28</v>
      </c>
      <c r="D117" s="148">
        <f>C117</f>
        <v>1904.28</v>
      </c>
      <c r="E117" s="148">
        <v>0</v>
      </c>
      <c r="F117" s="148">
        <v>0</v>
      </c>
      <c r="G117" s="148">
        <v>0</v>
      </c>
      <c r="H117" s="137"/>
    </row>
    <row r="118" spans="1:8" x14ac:dyDescent="0.2">
      <c r="A118" s="147">
        <v>2112</v>
      </c>
      <c r="B118" s="137" t="s">
        <v>144</v>
      </c>
      <c r="C118" s="148">
        <v>2717176.26</v>
      </c>
      <c r="D118" s="148">
        <f t="shared" ref="D118:D125" si="1">C118</f>
        <v>2717176.26</v>
      </c>
      <c r="E118" s="148">
        <v>0</v>
      </c>
      <c r="F118" s="148">
        <v>0</v>
      </c>
      <c r="G118" s="148">
        <v>0</v>
      </c>
      <c r="H118" s="137"/>
    </row>
    <row r="119" spans="1:8" x14ac:dyDescent="0.2">
      <c r="A119" s="147">
        <v>2113</v>
      </c>
      <c r="B119" s="137" t="s">
        <v>145</v>
      </c>
      <c r="C119" s="148">
        <v>487316.96</v>
      </c>
      <c r="D119" s="148">
        <f t="shared" si="1"/>
        <v>487316.96</v>
      </c>
      <c r="E119" s="148">
        <v>0</v>
      </c>
      <c r="F119" s="148">
        <v>0</v>
      </c>
      <c r="G119" s="148">
        <v>0</v>
      </c>
      <c r="H119" s="137"/>
    </row>
    <row r="120" spans="1:8" x14ac:dyDescent="0.2">
      <c r="A120" s="147">
        <v>2114</v>
      </c>
      <c r="B120" s="137" t="s">
        <v>146</v>
      </c>
      <c r="C120" s="148">
        <v>0</v>
      </c>
      <c r="D120" s="148">
        <f t="shared" si="1"/>
        <v>0</v>
      </c>
      <c r="E120" s="148">
        <v>0</v>
      </c>
      <c r="F120" s="148">
        <v>0</v>
      </c>
      <c r="G120" s="148">
        <v>0</v>
      </c>
      <c r="H120" s="137"/>
    </row>
    <row r="121" spans="1:8" x14ac:dyDescent="0.2">
      <c r="A121" s="147">
        <v>2115</v>
      </c>
      <c r="B121" s="137" t="s">
        <v>147</v>
      </c>
      <c r="C121" s="148">
        <v>0</v>
      </c>
      <c r="D121" s="148">
        <f t="shared" si="1"/>
        <v>0</v>
      </c>
      <c r="E121" s="148">
        <v>0</v>
      </c>
      <c r="F121" s="148">
        <v>0</v>
      </c>
      <c r="G121" s="148">
        <v>0</v>
      </c>
      <c r="H121" s="137"/>
    </row>
    <row r="122" spans="1:8" ht="22.5" x14ac:dyDescent="0.2">
      <c r="A122" s="147">
        <v>2116</v>
      </c>
      <c r="B122" s="150" t="s">
        <v>148</v>
      </c>
      <c r="C122" s="148">
        <v>0</v>
      </c>
      <c r="D122" s="148">
        <f t="shared" si="1"/>
        <v>0</v>
      </c>
      <c r="E122" s="148">
        <v>0</v>
      </c>
      <c r="F122" s="148">
        <v>0</v>
      </c>
      <c r="G122" s="148">
        <v>0</v>
      </c>
      <c r="H122" s="137"/>
    </row>
    <row r="123" spans="1:8" x14ac:dyDescent="0.2">
      <c r="A123" s="147">
        <v>2117</v>
      </c>
      <c r="B123" s="137" t="s">
        <v>149</v>
      </c>
      <c r="C123" s="148">
        <v>9335488.8699999992</v>
      </c>
      <c r="D123" s="148">
        <f t="shared" si="1"/>
        <v>9335488.8699999992</v>
      </c>
      <c r="E123" s="148">
        <v>0</v>
      </c>
      <c r="F123" s="148">
        <v>0</v>
      </c>
      <c r="G123" s="148">
        <v>0</v>
      </c>
      <c r="H123" s="137"/>
    </row>
    <row r="124" spans="1:8" x14ac:dyDescent="0.2">
      <c r="A124" s="147">
        <v>2118</v>
      </c>
      <c r="B124" s="137" t="s">
        <v>150</v>
      </c>
      <c r="C124" s="148">
        <v>0</v>
      </c>
      <c r="D124" s="148">
        <f t="shared" si="1"/>
        <v>0</v>
      </c>
      <c r="E124" s="148">
        <v>0</v>
      </c>
      <c r="F124" s="148">
        <v>0</v>
      </c>
      <c r="G124" s="148">
        <v>0</v>
      </c>
      <c r="H124" s="137"/>
    </row>
    <row r="125" spans="1:8" x14ac:dyDescent="0.2">
      <c r="A125" s="147">
        <v>2119</v>
      </c>
      <c r="B125" s="137" t="s">
        <v>151</v>
      </c>
      <c r="C125" s="148">
        <v>4358391.67</v>
      </c>
      <c r="D125" s="148">
        <f t="shared" si="1"/>
        <v>4358391.67</v>
      </c>
      <c r="E125" s="148">
        <v>0</v>
      </c>
      <c r="F125" s="148">
        <v>0</v>
      </c>
      <c r="G125" s="148">
        <v>0</v>
      </c>
      <c r="H125" s="137"/>
    </row>
    <row r="126" spans="1:8" x14ac:dyDescent="0.2">
      <c r="A126" s="147">
        <v>2120</v>
      </c>
      <c r="B126" s="137" t="s">
        <v>152</v>
      </c>
      <c r="C126" s="148">
        <f>SUM(C127:C129)</f>
        <v>0</v>
      </c>
      <c r="D126" s="148">
        <f t="shared" ref="D126:G126" si="2">SUM(D127:D129)</f>
        <v>0</v>
      </c>
      <c r="E126" s="148">
        <f t="shared" si="2"/>
        <v>0</v>
      </c>
      <c r="F126" s="148">
        <f t="shared" si="2"/>
        <v>0</v>
      </c>
      <c r="G126" s="148">
        <f t="shared" si="2"/>
        <v>0</v>
      </c>
      <c r="H126" s="137"/>
    </row>
    <row r="127" spans="1:8" x14ac:dyDescent="0.2">
      <c r="A127" s="147">
        <v>2121</v>
      </c>
      <c r="B127" s="137" t="s">
        <v>153</v>
      </c>
      <c r="C127" s="148">
        <v>0</v>
      </c>
      <c r="D127" s="148">
        <f>C127</f>
        <v>0</v>
      </c>
      <c r="E127" s="148">
        <v>0</v>
      </c>
      <c r="F127" s="148">
        <v>0</v>
      </c>
      <c r="G127" s="148">
        <v>0</v>
      </c>
      <c r="H127" s="137"/>
    </row>
    <row r="128" spans="1:8" x14ac:dyDescent="0.2">
      <c r="A128" s="147">
        <v>2122</v>
      </c>
      <c r="B128" s="137" t="s">
        <v>154</v>
      </c>
      <c r="C128" s="148">
        <v>0</v>
      </c>
      <c r="D128" s="148">
        <f t="shared" ref="D128:D129" si="3">C128</f>
        <v>0</v>
      </c>
      <c r="E128" s="148">
        <v>0</v>
      </c>
      <c r="F128" s="148">
        <v>0</v>
      </c>
      <c r="G128" s="148">
        <v>0</v>
      </c>
      <c r="H128" s="137"/>
    </row>
    <row r="129" spans="1:8" x14ac:dyDescent="0.2">
      <c r="A129" s="147">
        <v>2129</v>
      </c>
      <c r="B129" s="137" t="s">
        <v>155</v>
      </c>
      <c r="C129" s="148">
        <v>0</v>
      </c>
      <c r="D129" s="148">
        <f t="shared" si="3"/>
        <v>0</v>
      </c>
      <c r="E129" s="148">
        <v>0</v>
      </c>
      <c r="F129" s="148">
        <v>0</v>
      </c>
      <c r="G129" s="148">
        <v>0</v>
      </c>
      <c r="H129" s="137"/>
    </row>
    <row r="131" spans="1:8" x14ac:dyDescent="0.2">
      <c r="A131" s="13" t="s">
        <v>64</v>
      </c>
      <c r="B131" s="13"/>
      <c r="C131" s="13"/>
      <c r="D131" s="13"/>
      <c r="E131" s="13"/>
      <c r="F131" s="13"/>
      <c r="G131" s="13"/>
      <c r="H131" s="13"/>
    </row>
    <row r="132" spans="1:8" x14ac:dyDescent="0.2">
      <c r="A132" s="149" t="s">
        <v>44</v>
      </c>
      <c r="B132" s="149" t="s">
        <v>41</v>
      </c>
      <c r="C132" s="149" t="s">
        <v>42</v>
      </c>
      <c r="D132" s="149" t="s">
        <v>45</v>
      </c>
      <c r="E132" s="149" t="s">
        <v>80</v>
      </c>
      <c r="F132" s="149"/>
      <c r="G132" s="149"/>
      <c r="H132" s="149"/>
    </row>
    <row r="133" spans="1:8" x14ac:dyDescent="0.2">
      <c r="A133" s="147">
        <v>2160</v>
      </c>
      <c r="B133" s="137" t="s">
        <v>156</v>
      </c>
      <c r="C133" s="148">
        <f>SUM(C134:C139)</f>
        <v>0</v>
      </c>
      <c r="D133" s="137"/>
      <c r="E133" s="137" t="str">
        <f>IF(OR(C133&lt;&gt;0,C134&lt;&gt;0,C135&lt;&gt;0,C136&lt;&gt;0,C137&lt;&gt;0,C138&lt;&gt;0,C139&lt;&gt;0,C140&lt;&gt;0,C141&lt;&gt;0,C142&lt;&gt;0,C143&lt;&gt;0,C144&lt;&gt;0,C145&lt;&gt;0,C146&lt;&gt;0),"","SIN INFORMACIÓN QUE REVELAR")</f>
        <v>SIN INFORMACIÓN QUE REVELAR</v>
      </c>
      <c r="F133" s="137"/>
      <c r="G133" s="137"/>
      <c r="H133" s="137"/>
    </row>
    <row r="134" spans="1:8" x14ac:dyDescent="0.2">
      <c r="A134" s="147">
        <v>2161</v>
      </c>
      <c r="B134" s="137" t="s">
        <v>157</v>
      </c>
      <c r="C134" s="148">
        <v>0</v>
      </c>
      <c r="D134" s="137"/>
      <c r="E134" s="137"/>
      <c r="F134" s="137"/>
      <c r="G134" s="137"/>
      <c r="H134" s="137"/>
    </row>
    <row r="135" spans="1:8" x14ac:dyDescent="0.2">
      <c r="A135" s="147">
        <v>2162</v>
      </c>
      <c r="B135" s="137" t="s">
        <v>158</v>
      </c>
      <c r="C135" s="148">
        <v>0</v>
      </c>
      <c r="D135" s="137"/>
      <c r="E135" s="137"/>
      <c r="F135" s="137"/>
      <c r="G135" s="137"/>
      <c r="H135" s="137"/>
    </row>
    <row r="136" spans="1:8" x14ac:dyDescent="0.2">
      <c r="A136" s="147">
        <v>2163</v>
      </c>
      <c r="B136" s="137" t="s">
        <v>159</v>
      </c>
      <c r="C136" s="148">
        <v>0</v>
      </c>
      <c r="D136" s="137"/>
      <c r="E136" s="137"/>
      <c r="F136" s="137"/>
      <c r="G136" s="137"/>
      <c r="H136" s="137"/>
    </row>
    <row r="137" spans="1:8" x14ac:dyDescent="0.2">
      <c r="A137" s="147">
        <v>2164</v>
      </c>
      <c r="B137" s="137" t="s">
        <v>160</v>
      </c>
      <c r="C137" s="148">
        <v>0</v>
      </c>
      <c r="D137" s="137"/>
      <c r="E137" s="137"/>
      <c r="F137" s="137"/>
      <c r="G137" s="137"/>
      <c r="H137" s="137"/>
    </row>
    <row r="138" spans="1:8" x14ac:dyDescent="0.2">
      <c r="A138" s="147">
        <v>2165</v>
      </c>
      <c r="B138" s="137" t="s">
        <v>161</v>
      </c>
      <c r="C138" s="148">
        <v>0</v>
      </c>
      <c r="D138" s="137"/>
      <c r="E138" s="137"/>
      <c r="F138" s="137"/>
      <c r="G138" s="137"/>
      <c r="H138" s="137"/>
    </row>
    <row r="139" spans="1:8" x14ac:dyDescent="0.2">
      <c r="A139" s="147">
        <v>2166</v>
      </c>
      <c r="B139" s="137" t="s">
        <v>162</v>
      </c>
      <c r="C139" s="148">
        <v>0</v>
      </c>
      <c r="D139" s="137"/>
      <c r="E139" s="137"/>
      <c r="F139" s="137"/>
      <c r="G139" s="137"/>
      <c r="H139" s="137"/>
    </row>
    <row r="140" spans="1:8" x14ac:dyDescent="0.2">
      <c r="A140" s="147">
        <v>2250</v>
      </c>
      <c r="B140" s="137" t="s">
        <v>163</v>
      </c>
      <c r="C140" s="148">
        <f>SUM(C141:C146)</f>
        <v>0</v>
      </c>
      <c r="D140" s="137"/>
      <c r="E140" s="137"/>
      <c r="F140" s="137"/>
      <c r="G140" s="137"/>
      <c r="H140" s="137"/>
    </row>
    <row r="141" spans="1:8" x14ac:dyDescent="0.2">
      <c r="A141" s="147">
        <v>2251</v>
      </c>
      <c r="B141" s="137" t="s">
        <v>164</v>
      </c>
      <c r="C141" s="148">
        <v>0</v>
      </c>
      <c r="D141" s="137"/>
      <c r="E141" s="137"/>
      <c r="F141" s="137"/>
      <c r="G141" s="137"/>
      <c r="H141" s="137"/>
    </row>
    <row r="142" spans="1:8" x14ac:dyDescent="0.2">
      <c r="A142" s="147">
        <v>2252</v>
      </c>
      <c r="B142" s="137" t="s">
        <v>165</v>
      </c>
      <c r="C142" s="148">
        <v>0</v>
      </c>
      <c r="D142" s="137"/>
      <c r="E142" s="137"/>
      <c r="F142" s="137"/>
      <c r="G142" s="137"/>
      <c r="H142" s="137"/>
    </row>
    <row r="143" spans="1:8" x14ac:dyDescent="0.2">
      <c r="A143" s="147">
        <v>2253</v>
      </c>
      <c r="B143" s="137" t="s">
        <v>166</v>
      </c>
      <c r="C143" s="148">
        <v>0</v>
      </c>
      <c r="D143" s="137"/>
      <c r="E143" s="137"/>
      <c r="F143" s="137"/>
      <c r="G143" s="137"/>
      <c r="H143" s="137"/>
    </row>
    <row r="144" spans="1:8" x14ac:dyDescent="0.2">
      <c r="A144" s="147">
        <v>2254</v>
      </c>
      <c r="B144" s="137" t="s">
        <v>167</v>
      </c>
      <c r="C144" s="148">
        <v>0</v>
      </c>
      <c r="D144" s="137"/>
      <c r="E144" s="137"/>
      <c r="F144" s="137"/>
      <c r="G144" s="137"/>
      <c r="H144" s="137"/>
    </row>
    <row r="145" spans="1:8" x14ac:dyDescent="0.2">
      <c r="A145" s="147">
        <v>2255</v>
      </c>
      <c r="B145" s="137" t="s">
        <v>168</v>
      </c>
      <c r="C145" s="148">
        <v>0</v>
      </c>
      <c r="D145" s="137"/>
      <c r="E145" s="137"/>
      <c r="F145" s="137"/>
      <c r="G145" s="137"/>
      <c r="H145" s="137"/>
    </row>
    <row r="146" spans="1:8" x14ac:dyDescent="0.2">
      <c r="A146" s="147">
        <v>2256</v>
      </c>
      <c r="B146" s="137" t="s">
        <v>169</v>
      </c>
      <c r="C146" s="148">
        <v>0</v>
      </c>
      <c r="D146" s="137"/>
      <c r="E146" s="137"/>
      <c r="F146" s="137"/>
      <c r="G146" s="137"/>
      <c r="H146" s="137"/>
    </row>
    <row r="147" spans="1:8" x14ac:dyDescent="0.2">
      <c r="A147" s="153"/>
      <c r="B147" s="140"/>
      <c r="C147" s="154"/>
      <c r="D147" s="140"/>
      <c r="E147" s="140"/>
      <c r="F147" s="140"/>
      <c r="G147" s="140"/>
      <c r="H147" s="140"/>
    </row>
    <row r="148" spans="1:8" x14ac:dyDescent="0.2">
      <c r="A148" s="153"/>
      <c r="B148" s="140"/>
      <c r="C148" s="154"/>
      <c r="D148" s="140"/>
      <c r="E148" s="140"/>
      <c r="F148" s="140"/>
      <c r="G148" s="140"/>
      <c r="H148" s="140"/>
    </row>
    <row r="149" spans="1:8" x14ac:dyDescent="0.2">
      <c r="A149" s="153"/>
      <c r="B149" s="140"/>
      <c r="C149" s="154"/>
      <c r="D149" s="140"/>
      <c r="E149" s="140"/>
      <c r="F149" s="140"/>
      <c r="G149" s="140"/>
      <c r="H149" s="140"/>
    </row>
    <row r="150" spans="1:8" x14ac:dyDescent="0.2">
      <c r="A150" s="153"/>
      <c r="B150" s="140"/>
      <c r="C150" s="154"/>
      <c r="D150" s="140"/>
      <c r="E150" s="140"/>
      <c r="F150" s="140"/>
      <c r="G150" s="140"/>
      <c r="H150" s="140"/>
    </row>
    <row r="151" spans="1:8" x14ac:dyDescent="0.2">
      <c r="A151" s="153"/>
      <c r="B151" s="140"/>
      <c r="C151" s="154"/>
      <c r="D151" s="140"/>
      <c r="E151" s="140"/>
      <c r="F151" s="140"/>
      <c r="G151" s="140"/>
      <c r="H151" s="140"/>
    </row>
    <row r="153" spans="1:8" x14ac:dyDescent="0.2">
      <c r="A153" s="13" t="s">
        <v>505</v>
      </c>
      <c r="B153" s="13"/>
      <c r="C153" s="13"/>
      <c r="D153" s="13"/>
      <c r="E153" s="13"/>
      <c r="F153" s="13"/>
      <c r="G153" s="13"/>
      <c r="H153" s="13"/>
    </row>
    <row r="154" spans="1:8" x14ac:dyDescent="0.2">
      <c r="A154" s="146" t="s">
        <v>44</v>
      </c>
      <c r="B154" s="146" t="s">
        <v>41</v>
      </c>
      <c r="C154" s="146" t="s">
        <v>42</v>
      </c>
      <c r="D154" s="146" t="s">
        <v>45</v>
      </c>
      <c r="E154" s="146" t="s">
        <v>80</v>
      </c>
      <c r="F154" s="146"/>
      <c r="G154" s="146"/>
      <c r="H154" s="146"/>
    </row>
    <row r="155" spans="1:8" x14ac:dyDescent="0.2">
      <c r="A155" s="147">
        <v>2150</v>
      </c>
      <c r="B155" s="137" t="s">
        <v>506</v>
      </c>
      <c r="C155" s="148">
        <f>SUM(C156:C158)</f>
        <v>0</v>
      </c>
      <c r="D155" s="137"/>
      <c r="E155" s="137" t="str">
        <f>IF(OR(C155&lt;&gt;0,C156&lt;&gt;0,C157&lt;&gt;0,C158&lt;&gt;0,C159&lt;&gt;0,C160&lt;&gt;0,C161&lt;&gt;0,C162&lt;&gt;0),"","SIN INFORMACIÓN QUE REVELAR")</f>
        <v>SIN INFORMACIÓN QUE REVELAR</v>
      </c>
      <c r="F155" s="137"/>
      <c r="G155" s="137"/>
      <c r="H155" s="137"/>
    </row>
    <row r="156" spans="1:8" x14ac:dyDescent="0.2">
      <c r="A156" s="147">
        <v>2151</v>
      </c>
      <c r="B156" s="137" t="s">
        <v>507</v>
      </c>
      <c r="C156" s="148">
        <v>0</v>
      </c>
      <c r="D156" s="137"/>
      <c r="E156" s="137"/>
      <c r="F156" s="137"/>
      <c r="G156" s="137"/>
      <c r="H156" s="137"/>
    </row>
    <row r="157" spans="1:8" x14ac:dyDescent="0.2">
      <c r="A157" s="147">
        <v>2152</v>
      </c>
      <c r="B157" s="137" t="s">
        <v>508</v>
      </c>
      <c r="C157" s="148">
        <v>0</v>
      </c>
      <c r="D157" s="137"/>
      <c r="E157" s="137"/>
      <c r="F157" s="137"/>
      <c r="G157" s="137"/>
      <c r="H157" s="137"/>
    </row>
    <row r="158" spans="1:8" x14ac:dyDescent="0.2">
      <c r="A158" s="147">
        <v>2159</v>
      </c>
      <c r="B158" s="137" t="s">
        <v>170</v>
      </c>
      <c r="C158" s="148">
        <v>0</v>
      </c>
      <c r="D158" s="137"/>
      <c r="E158" s="137"/>
      <c r="F158" s="137"/>
      <c r="G158" s="137"/>
      <c r="H158" s="137"/>
    </row>
    <row r="159" spans="1:8" x14ac:dyDescent="0.2">
      <c r="A159" s="147">
        <v>2240</v>
      </c>
      <c r="B159" s="137" t="s">
        <v>172</v>
      </c>
      <c r="C159" s="148">
        <f>SUM(C160:C162)</f>
        <v>0</v>
      </c>
      <c r="D159" s="137"/>
      <c r="E159" s="137"/>
      <c r="F159" s="137"/>
      <c r="G159" s="137"/>
      <c r="H159" s="137"/>
    </row>
    <row r="160" spans="1:8" x14ac:dyDescent="0.2">
      <c r="A160" s="147">
        <v>2241</v>
      </c>
      <c r="B160" s="137" t="s">
        <v>173</v>
      </c>
      <c r="C160" s="148">
        <v>0</v>
      </c>
      <c r="D160" s="137"/>
      <c r="E160" s="137"/>
      <c r="F160" s="137"/>
      <c r="G160" s="137"/>
      <c r="H160" s="137"/>
    </row>
    <row r="161" spans="1:8" x14ac:dyDescent="0.2">
      <c r="A161" s="147">
        <v>2242</v>
      </c>
      <c r="B161" s="137" t="s">
        <v>174</v>
      </c>
      <c r="C161" s="148">
        <v>0</v>
      </c>
      <c r="D161" s="137"/>
      <c r="E161" s="137"/>
      <c r="F161" s="137"/>
      <c r="G161" s="137"/>
      <c r="H161" s="137"/>
    </row>
    <row r="162" spans="1:8" x14ac:dyDescent="0.2">
      <c r="A162" s="147">
        <v>2249</v>
      </c>
      <c r="B162" s="137" t="s">
        <v>175</v>
      </c>
      <c r="C162" s="148">
        <v>0</v>
      </c>
      <c r="D162" s="137"/>
      <c r="E162" s="137"/>
      <c r="F162" s="137"/>
      <c r="G162" s="137"/>
      <c r="H162" s="137"/>
    </row>
    <row r="164" spans="1:8" x14ac:dyDescent="0.2">
      <c r="A164" s="79" t="s">
        <v>509</v>
      </c>
      <c r="B164" s="79"/>
      <c r="C164" s="79"/>
      <c r="D164" s="79"/>
      <c r="E164" s="79"/>
    </row>
    <row r="165" spans="1:8" x14ac:dyDescent="0.2">
      <c r="A165" s="141" t="s">
        <v>44</v>
      </c>
      <c r="B165" s="141" t="s">
        <v>41</v>
      </c>
      <c r="C165" s="141" t="s">
        <v>42</v>
      </c>
      <c r="D165" s="142" t="s">
        <v>45</v>
      </c>
      <c r="E165" s="142" t="s">
        <v>80</v>
      </c>
    </row>
    <row r="166" spans="1:8" x14ac:dyDescent="0.2">
      <c r="A166" s="143">
        <v>2170</v>
      </c>
      <c r="B166" s="144" t="s">
        <v>510</v>
      </c>
      <c r="C166" s="145">
        <f>SUM(C167:C169)</f>
        <v>4367493.43</v>
      </c>
      <c r="D166" s="144"/>
      <c r="E166" s="144" t="str">
        <f>IF(OR(C166&lt;&gt;0,C167&lt;&gt;0,C168&lt;&gt;0,C169&lt;&gt;0,C170&lt;&gt;0,C171&lt;&gt;0,C172&lt;&gt;0,C173&lt;&gt;0,C174&lt;&gt;0),"","SIN INFORMACIÓN QUE REVELAR")</f>
        <v/>
      </c>
    </row>
    <row r="167" spans="1:8" x14ac:dyDescent="0.2">
      <c r="A167" s="143">
        <v>2171</v>
      </c>
      <c r="B167" s="144" t="s">
        <v>511</v>
      </c>
      <c r="C167" s="145">
        <v>0</v>
      </c>
      <c r="D167" s="144"/>
      <c r="E167" s="144"/>
    </row>
    <row r="168" spans="1:8" x14ac:dyDescent="0.2">
      <c r="A168" s="143">
        <v>2172</v>
      </c>
      <c r="B168" s="144" t="s">
        <v>512</v>
      </c>
      <c r="C168" s="145">
        <v>0</v>
      </c>
      <c r="D168" s="144"/>
      <c r="E168" s="144"/>
    </row>
    <row r="169" spans="1:8" x14ac:dyDescent="0.2">
      <c r="A169" s="143">
        <v>2179</v>
      </c>
      <c r="B169" s="144" t="s">
        <v>513</v>
      </c>
      <c r="C169" s="145">
        <v>4367493.43</v>
      </c>
      <c r="D169" s="144"/>
      <c r="E169" s="144"/>
    </row>
    <row r="170" spans="1:8" x14ac:dyDescent="0.2">
      <c r="A170" s="143">
        <v>2260</v>
      </c>
      <c r="B170" s="144" t="s">
        <v>514</v>
      </c>
      <c r="C170" s="145">
        <f>SUM(C171:C174)</f>
        <v>0</v>
      </c>
      <c r="D170" s="144"/>
      <c r="E170" s="144"/>
    </row>
    <row r="171" spans="1:8" x14ac:dyDescent="0.2">
      <c r="A171" s="143">
        <v>2261</v>
      </c>
      <c r="B171" s="144" t="s">
        <v>515</v>
      </c>
      <c r="C171" s="145">
        <v>0</v>
      </c>
      <c r="D171" s="144"/>
      <c r="E171" s="137"/>
    </row>
    <row r="172" spans="1:8" x14ac:dyDescent="0.2">
      <c r="A172" s="143">
        <v>2262</v>
      </c>
      <c r="B172" s="144" t="s">
        <v>516</v>
      </c>
      <c r="C172" s="145">
        <v>0</v>
      </c>
      <c r="D172" s="144"/>
      <c r="E172" s="144"/>
    </row>
    <row r="173" spans="1:8" x14ac:dyDescent="0.2">
      <c r="A173" s="143">
        <v>2263</v>
      </c>
      <c r="B173" s="144" t="s">
        <v>517</v>
      </c>
      <c r="C173" s="145">
        <v>0</v>
      </c>
      <c r="D173" s="144"/>
      <c r="E173" s="144"/>
    </row>
    <row r="174" spans="1:8" x14ac:dyDescent="0.2">
      <c r="A174" s="143">
        <v>2269</v>
      </c>
      <c r="B174" s="144" t="s">
        <v>518</v>
      </c>
      <c r="C174" s="145">
        <v>0</v>
      </c>
      <c r="D174" s="144"/>
      <c r="E174" s="144"/>
    </row>
    <row r="175" spans="1:8" x14ac:dyDescent="0.2">
      <c r="A175" s="80"/>
      <c r="B175" s="80"/>
      <c r="C175" s="80"/>
      <c r="D175" s="80"/>
      <c r="E175" s="80"/>
    </row>
    <row r="176" spans="1:8" x14ac:dyDescent="0.2">
      <c r="A176" s="79" t="s">
        <v>519</v>
      </c>
      <c r="B176" s="79"/>
      <c r="C176" s="79"/>
      <c r="D176" s="79"/>
      <c r="E176" s="79"/>
    </row>
    <row r="177" spans="1:5" x14ac:dyDescent="0.2">
      <c r="A177" s="141" t="s">
        <v>44</v>
      </c>
      <c r="B177" s="141" t="s">
        <v>41</v>
      </c>
      <c r="C177" s="141" t="s">
        <v>42</v>
      </c>
      <c r="D177" s="142" t="s">
        <v>45</v>
      </c>
      <c r="E177" s="142" t="s">
        <v>80</v>
      </c>
    </row>
    <row r="178" spans="1:5" x14ac:dyDescent="0.2">
      <c r="A178" s="143">
        <v>2190</v>
      </c>
      <c r="B178" s="144" t="s">
        <v>520</v>
      </c>
      <c r="C178" s="145">
        <f>SUM(C179:C181)</f>
        <v>2238.4299999999998</v>
      </c>
      <c r="D178" s="144"/>
      <c r="E178" s="144" t="str">
        <f>IF(OR(C178&lt;&gt;0,C179&lt;&gt;0,C180&lt;&gt;0,C181&lt;&gt;0),"","SIN INFORMACIÓN QUE REVELAR")</f>
        <v/>
      </c>
    </row>
    <row r="179" spans="1:5" x14ac:dyDescent="0.2">
      <c r="A179" s="143">
        <v>2191</v>
      </c>
      <c r="B179" s="144" t="s">
        <v>521</v>
      </c>
      <c r="C179" s="145">
        <v>2238.4299999999998</v>
      </c>
      <c r="D179" s="144"/>
      <c r="E179" s="144"/>
    </row>
    <row r="180" spans="1:5" x14ac:dyDescent="0.2">
      <c r="A180" s="143">
        <v>2192</v>
      </c>
      <c r="B180" s="144" t="s">
        <v>522</v>
      </c>
      <c r="C180" s="145">
        <v>0</v>
      </c>
      <c r="D180" s="144"/>
      <c r="E180" s="137"/>
    </row>
    <row r="181" spans="1:5" x14ac:dyDescent="0.2">
      <c r="A181" s="143">
        <v>2199</v>
      </c>
      <c r="B181" s="144" t="s">
        <v>171</v>
      </c>
      <c r="C181" s="145">
        <v>0</v>
      </c>
      <c r="D181" s="144"/>
      <c r="E181" s="144"/>
    </row>
    <row r="182" spans="1:5" x14ac:dyDescent="0.2">
      <c r="A182" s="80"/>
      <c r="B182" s="80"/>
      <c r="C182" s="86"/>
      <c r="D182" s="80"/>
      <c r="E182" s="80"/>
    </row>
    <row r="183" spans="1:5" x14ac:dyDescent="0.2">
      <c r="A183" s="80"/>
      <c r="B183" s="80"/>
      <c r="C183" s="80"/>
      <c r="D183" s="80"/>
      <c r="E183" s="80"/>
    </row>
    <row r="184" spans="1:5" x14ac:dyDescent="0.2">
      <c r="A184" s="80"/>
      <c r="B184" s="80" t="s">
        <v>467</v>
      </c>
      <c r="C184" s="80"/>
      <c r="D184" s="80"/>
      <c r="E184" s="80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31496062992125984" right="0.31496062992125984" top="0.74803149606299213" bottom="0.35433070866141736" header="0.31496062992125984" footer="0.31496062992125984"/>
  <pageSetup scale="90" orientation="landscape" r:id="rId1"/>
  <headerFooter>
    <oddFooter>&amp;R&amp;P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showGridLines="0" view="pageBreakPreview" zoomScale="60" zoomScaleNormal="100" workbookViewId="0">
      <selection activeCell="C33" sqref="C33"/>
    </sheetView>
  </sheetViews>
  <sheetFormatPr baseColWidth="10" defaultColWidth="9.140625" defaultRowHeight="11.25" x14ac:dyDescent="0.2"/>
  <cols>
    <col min="1" max="1" width="10" style="19" customWidth="1"/>
    <col min="2" max="2" width="48.140625" style="19" customWidth="1"/>
    <col min="3" max="3" width="17.7109375" style="19" customWidth="1"/>
    <col min="4" max="4" width="13.7109375" style="19" customWidth="1"/>
    <col min="5" max="5" width="16.28515625" style="19" customWidth="1"/>
    <col min="6" max="16384" width="9.140625" style="19"/>
  </cols>
  <sheetData>
    <row r="1" spans="1:5" ht="18.95" customHeight="1" x14ac:dyDescent="0.2">
      <c r="A1" s="102" t="s">
        <v>540</v>
      </c>
      <c r="B1" s="102"/>
      <c r="C1" s="102"/>
      <c r="D1" s="17" t="s">
        <v>449</v>
      </c>
      <c r="E1" s="18">
        <v>2025</v>
      </c>
    </row>
    <row r="2" spans="1:5" ht="18.95" customHeight="1" x14ac:dyDescent="0.2">
      <c r="A2" s="102" t="s">
        <v>455</v>
      </c>
      <c r="B2" s="102"/>
      <c r="C2" s="102"/>
      <c r="D2" s="17" t="s">
        <v>450</v>
      </c>
      <c r="E2" s="18" t="s">
        <v>452</v>
      </c>
    </row>
    <row r="3" spans="1:5" ht="18.95" customHeight="1" x14ac:dyDescent="0.2">
      <c r="A3" s="102" t="s">
        <v>541</v>
      </c>
      <c r="B3" s="102"/>
      <c r="C3" s="102"/>
      <c r="D3" s="17" t="s">
        <v>451</v>
      </c>
      <c r="E3" s="18">
        <v>3</v>
      </c>
    </row>
    <row r="4" spans="1:5" ht="18.95" customHeight="1" x14ac:dyDescent="0.2">
      <c r="A4" s="102" t="s">
        <v>466</v>
      </c>
      <c r="B4" s="102"/>
      <c r="C4" s="102"/>
      <c r="D4" s="17"/>
      <c r="E4" s="18"/>
    </row>
    <row r="5" spans="1:5" x14ac:dyDescent="0.2">
      <c r="A5" s="20" t="s">
        <v>69</v>
      </c>
      <c r="B5" s="21"/>
      <c r="C5" s="21"/>
      <c r="D5" s="21"/>
      <c r="E5" s="21"/>
    </row>
    <row r="7" spans="1:5" x14ac:dyDescent="0.2">
      <c r="A7" s="21" t="s">
        <v>65</v>
      </c>
      <c r="B7" s="21"/>
      <c r="C7" s="21"/>
      <c r="D7" s="21"/>
      <c r="E7" s="21"/>
    </row>
    <row r="8" spans="1:5" x14ac:dyDescent="0.2">
      <c r="A8" s="155" t="s">
        <v>44</v>
      </c>
      <c r="B8" s="155" t="s">
        <v>41</v>
      </c>
      <c r="C8" s="155" t="s">
        <v>42</v>
      </c>
      <c r="D8" s="155" t="s">
        <v>43</v>
      </c>
      <c r="E8" s="155" t="s">
        <v>45</v>
      </c>
    </row>
    <row r="9" spans="1:5" x14ac:dyDescent="0.2">
      <c r="A9" s="156">
        <v>3110</v>
      </c>
      <c r="B9" s="157" t="s">
        <v>206</v>
      </c>
      <c r="C9" s="158">
        <v>275149742.29000002</v>
      </c>
      <c r="D9" s="157"/>
      <c r="E9" s="157" t="str">
        <f>IF(OR(C9&lt;&gt;0,C10&lt;&gt;0,C11&lt;&gt;0),"","SIN INFORMACIÓN QUE REVELAR")</f>
        <v/>
      </c>
    </row>
    <row r="10" spans="1:5" x14ac:dyDescent="0.2">
      <c r="A10" s="156">
        <v>3120</v>
      </c>
      <c r="B10" s="157" t="s">
        <v>337</v>
      </c>
      <c r="C10" s="158">
        <v>2778887.22</v>
      </c>
      <c r="D10" s="157"/>
      <c r="E10" s="137"/>
    </row>
    <row r="11" spans="1:5" x14ac:dyDescent="0.2">
      <c r="A11" s="156">
        <v>3130</v>
      </c>
      <c r="B11" s="157" t="s">
        <v>338</v>
      </c>
      <c r="C11" s="158">
        <v>0</v>
      </c>
      <c r="D11" s="157"/>
      <c r="E11" s="157"/>
    </row>
    <row r="13" spans="1:5" x14ac:dyDescent="0.2">
      <c r="A13" s="21" t="s">
        <v>66</v>
      </c>
      <c r="B13" s="21"/>
      <c r="C13" s="21"/>
      <c r="D13" s="21"/>
      <c r="E13" s="21"/>
    </row>
    <row r="14" spans="1:5" x14ac:dyDescent="0.2">
      <c r="A14" s="155" t="s">
        <v>44</v>
      </c>
      <c r="B14" s="155" t="s">
        <v>41</v>
      </c>
      <c r="C14" s="155" t="s">
        <v>42</v>
      </c>
      <c r="D14" s="155" t="s">
        <v>339</v>
      </c>
      <c r="E14" s="155"/>
    </row>
    <row r="15" spans="1:5" x14ac:dyDescent="0.2">
      <c r="A15" s="156">
        <v>3210</v>
      </c>
      <c r="B15" s="157" t="s">
        <v>340</v>
      </c>
      <c r="C15" s="158">
        <v>94381557.75</v>
      </c>
      <c r="D15" s="157"/>
      <c r="E15" s="157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156">
        <v>3220</v>
      </c>
      <c r="B16" s="157" t="s">
        <v>341</v>
      </c>
      <c r="C16" s="158">
        <v>494482584.95999998</v>
      </c>
      <c r="D16" s="157"/>
      <c r="E16" s="157"/>
    </row>
    <row r="17" spans="1:5" x14ac:dyDescent="0.2">
      <c r="A17" s="156">
        <v>3230</v>
      </c>
      <c r="B17" s="157" t="s">
        <v>342</v>
      </c>
      <c r="C17" s="158">
        <f>SUM(C18:C21)</f>
        <v>5474</v>
      </c>
      <c r="D17" s="157"/>
      <c r="E17" s="157"/>
    </row>
    <row r="18" spans="1:5" x14ac:dyDescent="0.2">
      <c r="A18" s="156">
        <v>3231</v>
      </c>
      <c r="B18" s="157" t="s">
        <v>343</v>
      </c>
      <c r="C18" s="158">
        <v>5474</v>
      </c>
      <c r="D18" s="157"/>
      <c r="E18" s="157"/>
    </row>
    <row r="19" spans="1:5" x14ac:dyDescent="0.2">
      <c r="A19" s="156">
        <v>3232</v>
      </c>
      <c r="B19" s="157" t="s">
        <v>344</v>
      </c>
      <c r="C19" s="158">
        <v>0</v>
      </c>
      <c r="D19" s="157"/>
      <c r="E19" s="137"/>
    </row>
    <row r="20" spans="1:5" x14ac:dyDescent="0.2">
      <c r="A20" s="156">
        <v>3233</v>
      </c>
      <c r="B20" s="157" t="s">
        <v>345</v>
      </c>
      <c r="C20" s="158">
        <v>0</v>
      </c>
      <c r="D20" s="157"/>
      <c r="E20" s="157"/>
    </row>
    <row r="21" spans="1:5" x14ac:dyDescent="0.2">
      <c r="A21" s="156">
        <v>3239</v>
      </c>
      <c r="B21" s="157" t="s">
        <v>346</v>
      </c>
      <c r="C21" s="158">
        <v>0</v>
      </c>
      <c r="D21" s="157"/>
      <c r="E21" s="157"/>
    </row>
    <row r="22" spans="1:5" x14ac:dyDescent="0.2">
      <c r="A22" s="156">
        <v>3240</v>
      </c>
      <c r="B22" s="157" t="s">
        <v>347</v>
      </c>
      <c r="C22" s="158">
        <f>SUM(C23:C25)</f>
        <v>0</v>
      </c>
      <c r="D22" s="157"/>
      <c r="E22" s="157"/>
    </row>
    <row r="23" spans="1:5" x14ac:dyDescent="0.2">
      <c r="A23" s="156">
        <v>3241</v>
      </c>
      <c r="B23" s="157" t="s">
        <v>348</v>
      </c>
      <c r="C23" s="158">
        <v>0</v>
      </c>
      <c r="D23" s="157"/>
      <c r="E23" s="157"/>
    </row>
    <row r="24" spans="1:5" x14ac:dyDescent="0.2">
      <c r="A24" s="156">
        <v>3242</v>
      </c>
      <c r="B24" s="157" t="s">
        <v>349</v>
      </c>
      <c r="C24" s="158">
        <v>0</v>
      </c>
      <c r="D24" s="157"/>
      <c r="E24" s="157"/>
    </row>
    <row r="25" spans="1:5" x14ac:dyDescent="0.2">
      <c r="A25" s="156">
        <v>3243</v>
      </c>
      <c r="B25" s="157" t="s">
        <v>350</v>
      </c>
      <c r="C25" s="158">
        <v>0</v>
      </c>
      <c r="D25" s="157"/>
      <c r="E25" s="157"/>
    </row>
    <row r="26" spans="1:5" x14ac:dyDescent="0.2">
      <c r="A26" s="156">
        <v>3250</v>
      </c>
      <c r="B26" s="157" t="s">
        <v>351</v>
      </c>
      <c r="C26" s="158">
        <f>SUM(C27:C29)</f>
        <v>0</v>
      </c>
      <c r="D26" s="157"/>
      <c r="E26" s="157"/>
    </row>
    <row r="27" spans="1:5" x14ac:dyDescent="0.2">
      <c r="A27" s="156">
        <v>3251</v>
      </c>
      <c r="B27" s="157" t="s">
        <v>352</v>
      </c>
      <c r="C27" s="158">
        <v>0</v>
      </c>
      <c r="D27" s="157"/>
      <c r="E27" s="157"/>
    </row>
    <row r="28" spans="1:5" x14ac:dyDescent="0.2">
      <c r="A28" s="156">
        <v>3252</v>
      </c>
      <c r="B28" s="157" t="s">
        <v>353</v>
      </c>
      <c r="C28" s="158">
        <v>0</v>
      </c>
      <c r="D28" s="157"/>
      <c r="E28" s="157"/>
    </row>
    <row r="29" spans="1:5" x14ac:dyDescent="0.2">
      <c r="A29" s="156">
        <v>3253</v>
      </c>
      <c r="B29" s="157" t="s">
        <v>539</v>
      </c>
      <c r="C29" s="158">
        <v>0</v>
      </c>
      <c r="D29" s="157"/>
      <c r="E29" s="157"/>
    </row>
    <row r="31" spans="1:5" x14ac:dyDescent="0.2">
      <c r="B31" s="19" t="s">
        <v>467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3"/>
  <sheetViews>
    <sheetView showGridLines="0" view="pageBreakPreview" zoomScale="60" zoomScaleNormal="100" workbookViewId="0">
      <selection activeCell="I60" sqref="I60"/>
    </sheetView>
  </sheetViews>
  <sheetFormatPr baseColWidth="10" defaultColWidth="9.140625" defaultRowHeight="11.25" x14ac:dyDescent="0.2"/>
  <cols>
    <col min="1" max="1" width="10" style="19" customWidth="1"/>
    <col min="2" max="2" width="63.42578125" style="19" bestFit="1" customWidth="1"/>
    <col min="3" max="3" width="15.42578125" style="19" bestFit="1" customWidth="1"/>
    <col min="4" max="4" width="16.42578125" style="19" bestFit="1" customWidth="1"/>
    <col min="5" max="5" width="10.28515625" style="19" customWidth="1"/>
    <col min="6" max="16384" width="9.140625" style="19"/>
  </cols>
  <sheetData>
    <row r="1" spans="1:5" s="22" customFormat="1" ht="18.95" customHeight="1" x14ac:dyDescent="0.25">
      <c r="A1" s="102" t="s">
        <v>540</v>
      </c>
      <c r="B1" s="102"/>
      <c r="C1" s="102"/>
      <c r="D1" s="17" t="s">
        <v>449</v>
      </c>
      <c r="E1" s="18">
        <v>2025</v>
      </c>
    </row>
    <row r="2" spans="1:5" s="22" customFormat="1" ht="18.95" customHeight="1" x14ac:dyDescent="0.25">
      <c r="A2" s="102" t="s">
        <v>456</v>
      </c>
      <c r="B2" s="102"/>
      <c r="C2" s="102"/>
      <c r="D2" s="17" t="s">
        <v>450</v>
      </c>
      <c r="E2" s="18" t="s">
        <v>452</v>
      </c>
    </row>
    <row r="3" spans="1:5" s="22" customFormat="1" ht="18.95" customHeight="1" x14ac:dyDescent="0.25">
      <c r="A3" s="102" t="s">
        <v>541</v>
      </c>
      <c r="B3" s="102"/>
      <c r="C3" s="102"/>
      <c r="D3" s="17" t="s">
        <v>451</v>
      </c>
      <c r="E3" s="18">
        <v>3</v>
      </c>
    </row>
    <row r="4" spans="1:5" s="22" customFormat="1" ht="18.95" customHeight="1" x14ac:dyDescent="0.25">
      <c r="A4" s="102" t="s">
        <v>466</v>
      </c>
      <c r="B4" s="102"/>
      <c r="C4" s="102"/>
      <c r="D4" s="17"/>
      <c r="E4" s="18"/>
    </row>
    <row r="5" spans="1:5" x14ac:dyDescent="0.2">
      <c r="A5" s="20" t="s">
        <v>69</v>
      </c>
      <c r="B5" s="21"/>
      <c r="C5" s="21"/>
      <c r="D5" s="21"/>
      <c r="E5" s="21"/>
    </row>
    <row r="7" spans="1:5" x14ac:dyDescent="0.2">
      <c r="A7" s="21" t="s">
        <v>529</v>
      </c>
      <c r="B7" s="21"/>
      <c r="C7" s="21"/>
      <c r="D7" s="21"/>
      <c r="E7" s="82"/>
    </row>
    <row r="8" spans="1:5" x14ac:dyDescent="0.2">
      <c r="A8" s="155" t="s">
        <v>44</v>
      </c>
      <c r="B8" s="155" t="s">
        <v>41</v>
      </c>
      <c r="C8" s="159">
        <v>2025</v>
      </c>
      <c r="D8" s="159">
        <v>2024</v>
      </c>
      <c r="E8" s="83"/>
    </row>
    <row r="9" spans="1:5" x14ac:dyDescent="0.2">
      <c r="A9" s="156">
        <v>1111</v>
      </c>
      <c r="B9" s="157" t="s">
        <v>354</v>
      </c>
      <c r="C9" s="158">
        <v>4635190.6399999997</v>
      </c>
      <c r="D9" s="158">
        <v>3111096.61</v>
      </c>
      <c r="E9" s="19" t="str">
        <f>IF(OR(C9&lt;&gt;0,C10&lt;&gt;0,C11&lt;&gt;0,C12&lt;&gt;0,C13&lt;&gt;0,C14&lt;&gt;0,C15&lt;&gt;0,C16&lt;&gt;0),"","SIN INFORMACIÓN QUE REVELAR")</f>
        <v/>
      </c>
    </row>
    <row r="10" spans="1:5" x14ac:dyDescent="0.2">
      <c r="A10" s="156">
        <v>1112</v>
      </c>
      <c r="B10" s="157" t="s">
        <v>355</v>
      </c>
      <c r="C10" s="158">
        <v>176999263.13999999</v>
      </c>
      <c r="D10" s="158">
        <v>15362580.91</v>
      </c>
    </row>
    <row r="11" spans="1:5" x14ac:dyDescent="0.2">
      <c r="A11" s="156">
        <v>1113</v>
      </c>
      <c r="B11" s="157" t="s">
        <v>356</v>
      </c>
      <c r="C11" s="158">
        <v>0</v>
      </c>
      <c r="D11" s="158">
        <v>0</v>
      </c>
    </row>
    <row r="12" spans="1:5" x14ac:dyDescent="0.2">
      <c r="A12" s="156">
        <v>1114</v>
      </c>
      <c r="B12" s="157" t="s">
        <v>70</v>
      </c>
      <c r="C12" s="158">
        <v>129576114.61</v>
      </c>
      <c r="D12" s="158">
        <v>264588583.58000001</v>
      </c>
    </row>
    <row r="13" spans="1:5" x14ac:dyDescent="0.2">
      <c r="A13" s="156">
        <v>1115</v>
      </c>
      <c r="B13" s="157" t="s">
        <v>71</v>
      </c>
      <c r="C13" s="158">
        <v>0</v>
      </c>
      <c r="D13" s="158">
        <v>0</v>
      </c>
    </row>
    <row r="14" spans="1:5" x14ac:dyDescent="0.2">
      <c r="A14" s="156">
        <v>1116</v>
      </c>
      <c r="B14" s="157" t="s">
        <v>357</v>
      </c>
      <c r="C14" s="158">
        <v>0</v>
      </c>
      <c r="D14" s="158">
        <v>0</v>
      </c>
    </row>
    <row r="15" spans="1:5" x14ac:dyDescent="0.2">
      <c r="A15" s="156">
        <v>1119</v>
      </c>
      <c r="B15" s="157" t="s">
        <v>358</v>
      </c>
      <c r="C15" s="158">
        <v>0</v>
      </c>
      <c r="D15" s="158">
        <v>0</v>
      </c>
    </row>
    <row r="16" spans="1:5" x14ac:dyDescent="0.2">
      <c r="A16" s="160">
        <v>1110</v>
      </c>
      <c r="B16" s="161" t="s">
        <v>468</v>
      </c>
      <c r="C16" s="162">
        <f>SUM(C9:C15)</f>
        <v>311210568.38999999</v>
      </c>
      <c r="D16" s="162">
        <f>SUM(D9:D15)</f>
        <v>283062261.10000002</v>
      </c>
    </row>
    <row r="19" spans="1:5" x14ac:dyDescent="0.2">
      <c r="A19" s="21" t="s">
        <v>530</v>
      </c>
      <c r="B19" s="21"/>
      <c r="C19" s="21"/>
      <c r="D19" s="21"/>
    </row>
    <row r="20" spans="1:5" x14ac:dyDescent="0.2">
      <c r="A20" s="155" t="s">
        <v>44</v>
      </c>
      <c r="B20" s="155" t="s">
        <v>41</v>
      </c>
      <c r="C20" s="159">
        <v>2025</v>
      </c>
      <c r="D20" s="159">
        <v>2024</v>
      </c>
    </row>
    <row r="21" spans="1:5" x14ac:dyDescent="0.2">
      <c r="A21" s="160">
        <v>1230</v>
      </c>
      <c r="B21" s="161" t="s">
        <v>102</v>
      </c>
      <c r="C21" s="162">
        <f>SUM(C22:C28)</f>
        <v>31445282.140000001</v>
      </c>
      <c r="D21" s="162">
        <f>SUM(D22:D28)</f>
        <v>64162708.710000001</v>
      </c>
      <c r="E21" s="19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156">
        <v>1231</v>
      </c>
      <c r="B22" s="157" t="s">
        <v>103</v>
      </c>
      <c r="C22" s="158">
        <v>1263850.55</v>
      </c>
      <c r="D22" s="158">
        <v>0</v>
      </c>
    </row>
    <row r="23" spans="1:5" x14ac:dyDescent="0.2">
      <c r="A23" s="156">
        <v>1232</v>
      </c>
      <c r="B23" s="157" t="s">
        <v>104</v>
      </c>
      <c r="C23" s="158">
        <v>0</v>
      </c>
      <c r="D23" s="158">
        <v>0</v>
      </c>
    </row>
    <row r="24" spans="1:5" x14ac:dyDescent="0.2">
      <c r="A24" s="156">
        <v>1233</v>
      </c>
      <c r="B24" s="157" t="s">
        <v>105</v>
      </c>
      <c r="C24" s="158">
        <v>0</v>
      </c>
      <c r="D24" s="158">
        <v>0</v>
      </c>
    </row>
    <row r="25" spans="1:5" x14ac:dyDescent="0.2">
      <c r="A25" s="156">
        <v>1234</v>
      </c>
      <c r="B25" s="157" t="s">
        <v>106</v>
      </c>
      <c r="C25" s="158">
        <v>0</v>
      </c>
      <c r="D25" s="158">
        <v>0</v>
      </c>
    </row>
    <row r="26" spans="1:5" x14ac:dyDescent="0.2">
      <c r="A26" s="156">
        <v>1235</v>
      </c>
      <c r="B26" s="157" t="s">
        <v>107</v>
      </c>
      <c r="C26" s="158">
        <v>22151729.210000001</v>
      </c>
      <c r="D26" s="158">
        <v>55712624.060000002</v>
      </c>
    </row>
    <row r="27" spans="1:5" x14ac:dyDescent="0.2">
      <c r="A27" s="156">
        <v>1236</v>
      </c>
      <c r="B27" s="157" t="s">
        <v>108</v>
      </c>
      <c r="C27" s="158">
        <v>8029702.3799999999</v>
      </c>
      <c r="D27" s="158">
        <v>8450084.6500000004</v>
      </c>
    </row>
    <row r="28" spans="1:5" x14ac:dyDescent="0.2">
      <c r="A28" s="156">
        <v>1239</v>
      </c>
      <c r="B28" s="157" t="s">
        <v>109</v>
      </c>
      <c r="C28" s="158">
        <v>0</v>
      </c>
      <c r="D28" s="158">
        <v>0</v>
      </c>
    </row>
    <row r="29" spans="1:5" x14ac:dyDescent="0.2">
      <c r="A29" s="160">
        <v>1240</v>
      </c>
      <c r="B29" s="161" t="s">
        <v>110</v>
      </c>
      <c r="C29" s="162">
        <f>SUM(C30:C37)</f>
        <v>26284456.75</v>
      </c>
      <c r="D29" s="162">
        <f>SUM(D30:D37)</f>
        <v>32219386.239999995</v>
      </c>
    </row>
    <row r="30" spans="1:5" x14ac:dyDescent="0.2">
      <c r="A30" s="156">
        <v>1241</v>
      </c>
      <c r="B30" s="157" t="s">
        <v>111</v>
      </c>
      <c r="C30" s="158">
        <v>926247.14</v>
      </c>
      <c r="D30" s="158">
        <v>1115518.22</v>
      </c>
    </row>
    <row r="31" spans="1:5" x14ac:dyDescent="0.2">
      <c r="A31" s="156">
        <v>1242</v>
      </c>
      <c r="B31" s="157" t="s">
        <v>112</v>
      </c>
      <c r="C31" s="158">
        <v>58648.85</v>
      </c>
      <c r="D31" s="158">
        <v>19380</v>
      </c>
    </row>
    <row r="32" spans="1:5" x14ac:dyDescent="0.2">
      <c r="A32" s="156">
        <v>1243</v>
      </c>
      <c r="B32" s="157" t="s">
        <v>113</v>
      </c>
      <c r="C32" s="158">
        <v>8500</v>
      </c>
      <c r="D32" s="158">
        <v>13903.43</v>
      </c>
    </row>
    <row r="33" spans="1:5" x14ac:dyDescent="0.2">
      <c r="A33" s="156">
        <v>1244</v>
      </c>
      <c r="B33" s="157" t="s">
        <v>114</v>
      </c>
      <c r="C33" s="158">
        <v>11888668.960000001</v>
      </c>
      <c r="D33" s="158">
        <v>20699389.649999999</v>
      </c>
    </row>
    <row r="34" spans="1:5" x14ac:dyDescent="0.2">
      <c r="A34" s="156">
        <v>1245</v>
      </c>
      <c r="B34" s="157" t="s">
        <v>115</v>
      </c>
      <c r="C34" s="158">
        <v>0</v>
      </c>
      <c r="D34" s="158">
        <v>0</v>
      </c>
    </row>
    <row r="35" spans="1:5" x14ac:dyDescent="0.2">
      <c r="A35" s="156">
        <v>1246</v>
      </c>
      <c r="B35" s="157" t="s">
        <v>116</v>
      </c>
      <c r="C35" s="158">
        <v>13402391.800000001</v>
      </c>
      <c r="D35" s="158">
        <v>10371194.939999999</v>
      </c>
    </row>
    <row r="36" spans="1:5" x14ac:dyDescent="0.2">
      <c r="A36" s="156">
        <v>1247</v>
      </c>
      <c r="B36" s="157" t="s">
        <v>117</v>
      </c>
      <c r="C36" s="158">
        <v>0</v>
      </c>
      <c r="D36" s="158">
        <v>0</v>
      </c>
    </row>
    <row r="37" spans="1:5" x14ac:dyDescent="0.2">
      <c r="A37" s="156">
        <v>1248</v>
      </c>
      <c r="B37" s="157" t="s">
        <v>118</v>
      </c>
      <c r="C37" s="158">
        <v>0</v>
      </c>
      <c r="D37" s="158">
        <v>0</v>
      </c>
    </row>
    <row r="38" spans="1:5" x14ac:dyDescent="0.2">
      <c r="A38" s="163">
        <v>1250</v>
      </c>
      <c r="B38" s="164" t="s">
        <v>120</v>
      </c>
      <c r="C38" s="165">
        <f>SUM(C39:C43)</f>
        <v>682251.75</v>
      </c>
      <c r="D38" s="165">
        <f>SUM(D39:D43)</f>
        <v>411235.72</v>
      </c>
    </row>
    <row r="39" spans="1:5" x14ac:dyDescent="0.2">
      <c r="A39" s="166">
        <v>1251</v>
      </c>
      <c r="B39" s="167" t="s">
        <v>121</v>
      </c>
      <c r="C39" s="168">
        <v>580725.75</v>
      </c>
      <c r="D39" s="168">
        <v>366890.72</v>
      </c>
    </row>
    <row r="40" spans="1:5" x14ac:dyDescent="0.2">
      <c r="A40" s="166">
        <v>1252</v>
      </c>
      <c r="B40" s="167" t="s">
        <v>122</v>
      </c>
      <c r="C40" s="168">
        <v>0</v>
      </c>
      <c r="D40" s="168">
        <v>0</v>
      </c>
    </row>
    <row r="41" spans="1:5" x14ac:dyDescent="0.2">
      <c r="A41" s="166">
        <v>1253</v>
      </c>
      <c r="B41" s="167" t="s">
        <v>123</v>
      </c>
      <c r="C41" s="168">
        <v>0</v>
      </c>
      <c r="D41" s="168">
        <v>0</v>
      </c>
    </row>
    <row r="42" spans="1:5" x14ac:dyDescent="0.2">
      <c r="A42" s="166">
        <v>1254</v>
      </c>
      <c r="B42" s="167" t="s">
        <v>124</v>
      </c>
      <c r="C42" s="168">
        <v>101526</v>
      </c>
      <c r="D42" s="168">
        <v>44345</v>
      </c>
    </row>
    <row r="43" spans="1:5" x14ac:dyDescent="0.2">
      <c r="A43" s="166">
        <v>1259</v>
      </c>
      <c r="B43" s="167" t="s">
        <v>125</v>
      </c>
      <c r="C43" s="168">
        <v>0</v>
      </c>
      <c r="D43" s="168">
        <v>0</v>
      </c>
    </row>
    <row r="44" spans="1:5" x14ac:dyDescent="0.2">
      <c r="A44" s="157"/>
      <c r="B44" s="169" t="s">
        <v>469</v>
      </c>
      <c r="C44" s="162">
        <f>C21+C29+C38</f>
        <v>58411990.640000001</v>
      </c>
      <c r="D44" s="162">
        <f>D21+D29+D38</f>
        <v>96793330.669999987</v>
      </c>
    </row>
    <row r="45" spans="1:5" x14ac:dyDescent="0.2">
      <c r="A45" s="170"/>
      <c r="B45" s="171"/>
      <c r="C45" s="172"/>
      <c r="D45" s="172"/>
    </row>
    <row r="46" spans="1:5" x14ac:dyDescent="0.2">
      <c r="A46" s="170"/>
      <c r="B46" s="171"/>
      <c r="C46" s="172"/>
      <c r="D46" s="172"/>
    </row>
    <row r="48" spans="1:5" x14ac:dyDescent="0.2">
      <c r="A48" s="21" t="s">
        <v>531</v>
      </c>
      <c r="B48" s="21"/>
      <c r="C48" s="21"/>
      <c r="D48" s="21"/>
      <c r="E48" s="82"/>
    </row>
    <row r="49" spans="1:5" x14ac:dyDescent="0.2">
      <c r="A49" s="155" t="s">
        <v>44</v>
      </c>
      <c r="B49" s="155" t="s">
        <v>41</v>
      </c>
      <c r="C49" s="159">
        <v>2025</v>
      </c>
      <c r="D49" s="159">
        <v>2024</v>
      </c>
      <c r="E49" s="83"/>
    </row>
    <row r="50" spans="1:5" x14ac:dyDescent="0.2">
      <c r="A50" s="160">
        <v>3210</v>
      </c>
      <c r="B50" s="161" t="s">
        <v>470</v>
      </c>
      <c r="C50" s="162">
        <v>94381557.75</v>
      </c>
      <c r="D50" s="162">
        <v>98036550.579999998</v>
      </c>
      <c r="E50" s="19" t="str">
        <f>IF(OR(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0),"","SIN INFORMACIÓN QUE REVELAR")</f>
        <v/>
      </c>
    </row>
    <row r="51" spans="1:5" x14ac:dyDescent="0.2">
      <c r="A51" s="156"/>
      <c r="B51" s="169" t="s">
        <v>460</v>
      </c>
      <c r="C51" s="162">
        <f>C56+C68+C96+C99+C52</f>
        <v>2659179.9099999997</v>
      </c>
      <c r="D51" s="162">
        <f>D56+D68+D96+D99+D52</f>
        <v>43152361.599999994</v>
      </c>
    </row>
    <row r="52" spans="1:5" x14ac:dyDescent="0.2">
      <c r="A52" s="173">
        <v>5100</v>
      </c>
      <c r="B52" s="174" t="s">
        <v>231</v>
      </c>
      <c r="C52" s="175">
        <f>SUM(C55+C53)</f>
        <v>0</v>
      </c>
      <c r="D52" s="175">
        <f>SUM(D55+D53)</f>
        <v>0</v>
      </c>
    </row>
    <row r="53" spans="1:5" x14ac:dyDescent="0.2">
      <c r="A53" s="176">
        <v>5120</v>
      </c>
      <c r="B53" s="177" t="s">
        <v>98</v>
      </c>
      <c r="C53" s="178">
        <f>C54</f>
        <v>0</v>
      </c>
      <c r="D53" s="178">
        <f>D54</f>
        <v>0</v>
      </c>
    </row>
    <row r="54" spans="1:5" x14ac:dyDescent="0.2">
      <c r="A54" s="143">
        <v>5120</v>
      </c>
      <c r="B54" s="179" t="s">
        <v>98</v>
      </c>
      <c r="C54" s="145">
        <v>0</v>
      </c>
      <c r="D54" s="145">
        <v>0</v>
      </c>
    </row>
    <row r="55" spans="1:5" x14ac:dyDescent="0.2">
      <c r="A55" s="180">
        <v>5130</v>
      </c>
      <c r="B55" s="181" t="s">
        <v>488</v>
      </c>
      <c r="C55" s="182">
        <v>0</v>
      </c>
      <c r="D55" s="182">
        <v>0</v>
      </c>
    </row>
    <row r="56" spans="1:5" x14ac:dyDescent="0.2">
      <c r="A56" s="160">
        <v>5400</v>
      </c>
      <c r="B56" s="161" t="s">
        <v>296</v>
      </c>
      <c r="C56" s="162">
        <f>C57+C59+C61+C63+C65</f>
        <v>0</v>
      </c>
      <c r="D56" s="162">
        <f>D57+D59+D61+D63+D65</f>
        <v>0</v>
      </c>
    </row>
    <row r="57" spans="1:5" x14ac:dyDescent="0.2">
      <c r="A57" s="156">
        <v>5410</v>
      </c>
      <c r="B57" s="157" t="s">
        <v>461</v>
      </c>
      <c r="C57" s="158">
        <f>C58</f>
        <v>0</v>
      </c>
      <c r="D57" s="158">
        <f>D58</f>
        <v>0</v>
      </c>
    </row>
    <row r="58" spans="1:5" x14ac:dyDescent="0.2">
      <c r="A58" s="156">
        <v>5411</v>
      </c>
      <c r="B58" s="157" t="s">
        <v>298</v>
      </c>
      <c r="C58" s="158">
        <v>0</v>
      </c>
      <c r="D58" s="158">
        <v>0</v>
      </c>
    </row>
    <row r="59" spans="1:5" x14ac:dyDescent="0.2">
      <c r="A59" s="156">
        <v>5420</v>
      </c>
      <c r="B59" s="157" t="s">
        <v>462</v>
      </c>
      <c r="C59" s="158">
        <f>C60</f>
        <v>0</v>
      </c>
      <c r="D59" s="158">
        <f>D60</f>
        <v>0</v>
      </c>
    </row>
    <row r="60" spans="1:5" x14ac:dyDescent="0.2">
      <c r="A60" s="156">
        <v>5421</v>
      </c>
      <c r="B60" s="157" t="s">
        <v>301</v>
      </c>
      <c r="C60" s="158">
        <v>0</v>
      </c>
      <c r="D60" s="158">
        <v>0</v>
      </c>
    </row>
    <row r="61" spans="1:5" x14ac:dyDescent="0.2">
      <c r="A61" s="156">
        <v>5430</v>
      </c>
      <c r="B61" s="157" t="s">
        <v>463</v>
      </c>
      <c r="C61" s="158">
        <f>C62</f>
        <v>0</v>
      </c>
      <c r="D61" s="158">
        <f>D62</f>
        <v>0</v>
      </c>
    </row>
    <row r="62" spans="1:5" x14ac:dyDescent="0.2">
      <c r="A62" s="156">
        <v>5431</v>
      </c>
      <c r="B62" s="157" t="s">
        <v>304</v>
      </c>
      <c r="C62" s="158">
        <v>0</v>
      </c>
      <c r="D62" s="158">
        <v>0</v>
      </c>
    </row>
    <row r="63" spans="1:5" x14ac:dyDescent="0.2">
      <c r="A63" s="156">
        <v>5440</v>
      </c>
      <c r="B63" s="157" t="s">
        <v>464</v>
      </c>
      <c r="C63" s="158">
        <f>C64</f>
        <v>0</v>
      </c>
      <c r="D63" s="158">
        <f>D64</f>
        <v>0</v>
      </c>
    </row>
    <row r="64" spans="1:5" x14ac:dyDescent="0.2">
      <c r="A64" s="156">
        <v>5441</v>
      </c>
      <c r="B64" s="157" t="s">
        <v>464</v>
      </c>
      <c r="C64" s="158">
        <v>0</v>
      </c>
      <c r="D64" s="158">
        <v>0</v>
      </c>
    </row>
    <row r="65" spans="1:4" x14ac:dyDescent="0.2">
      <c r="A65" s="156">
        <v>5450</v>
      </c>
      <c r="B65" s="157" t="s">
        <v>465</v>
      </c>
      <c r="C65" s="158">
        <f>SUM(C66:C67)</f>
        <v>0</v>
      </c>
      <c r="D65" s="158">
        <f>SUM(D66:D67)</f>
        <v>0</v>
      </c>
    </row>
    <row r="66" spans="1:4" x14ac:dyDescent="0.2">
      <c r="A66" s="156">
        <v>5451</v>
      </c>
      <c r="B66" s="157" t="s">
        <v>308</v>
      </c>
      <c r="C66" s="158">
        <v>0</v>
      </c>
      <c r="D66" s="158">
        <v>0</v>
      </c>
    </row>
    <row r="67" spans="1:4" x14ac:dyDescent="0.2">
      <c r="A67" s="156">
        <v>5452</v>
      </c>
      <c r="B67" s="157" t="s">
        <v>309</v>
      </c>
      <c r="C67" s="158">
        <v>0</v>
      </c>
      <c r="D67" s="158">
        <v>0</v>
      </c>
    </row>
    <row r="68" spans="1:4" x14ac:dyDescent="0.2">
      <c r="A68" s="160">
        <v>5500</v>
      </c>
      <c r="B68" s="161" t="s">
        <v>310</v>
      </c>
      <c r="C68" s="162">
        <f>C69+C78+C81+C87</f>
        <v>5.01</v>
      </c>
      <c r="D68" s="162">
        <f>D69+D78+D81+D87</f>
        <v>37279100.379999995</v>
      </c>
    </row>
    <row r="69" spans="1:4" x14ac:dyDescent="0.2">
      <c r="A69" s="156">
        <v>5510</v>
      </c>
      <c r="B69" s="157" t="s">
        <v>311</v>
      </c>
      <c r="C69" s="158">
        <f>SUM(C70:C77)</f>
        <v>0</v>
      </c>
      <c r="D69" s="158">
        <f>SUM(D70:D77)</f>
        <v>37279075.189999998</v>
      </c>
    </row>
    <row r="70" spans="1:4" x14ac:dyDescent="0.2">
      <c r="A70" s="156">
        <v>5511</v>
      </c>
      <c r="B70" s="157" t="s">
        <v>312</v>
      </c>
      <c r="C70" s="158">
        <v>0</v>
      </c>
      <c r="D70" s="158">
        <v>0</v>
      </c>
    </row>
    <row r="71" spans="1:4" x14ac:dyDescent="0.2">
      <c r="A71" s="156">
        <v>5512</v>
      </c>
      <c r="B71" s="157" t="s">
        <v>313</v>
      </c>
      <c r="C71" s="158">
        <v>0</v>
      </c>
      <c r="D71" s="158">
        <v>0</v>
      </c>
    </row>
    <row r="72" spans="1:4" x14ac:dyDescent="0.2">
      <c r="A72" s="156">
        <v>5513</v>
      </c>
      <c r="B72" s="157" t="s">
        <v>314</v>
      </c>
      <c r="C72" s="158">
        <v>0</v>
      </c>
      <c r="D72" s="158">
        <v>20026700.989999998</v>
      </c>
    </row>
    <row r="73" spans="1:4" x14ac:dyDescent="0.2">
      <c r="A73" s="156">
        <v>5514</v>
      </c>
      <c r="B73" s="157" t="s">
        <v>315</v>
      </c>
      <c r="C73" s="158">
        <v>0</v>
      </c>
      <c r="D73" s="158">
        <v>0</v>
      </c>
    </row>
    <row r="74" spans="1:4" x14ac:dyDescent="0.2">
      <c r="A74" s="156">
        <v>5515</v>
      </c>
      <c r="B74" s="157" t="s">
        <v>316</v>
      </c>
      <c r="C74" s="158">
        <v>0</v>
      </c>
      <c r="D74" s="158">
        <v>17022632.859999999</v>
      </c>
    </row>
    <row r="75" spans="1:4" x14ac:dyDescent="0.2">
      <c r="A75" s="156">
        <v>5516</v>
      </c>
      <c r="B75" s="157" t="s">
        <v>317</v>
      </c>
      <c r="C75" s="158">
        <v>0</v>
      </c>
      <c r="D75" s="158">
        <v>0</v>
      </c>
    </row>
    <row r="76" spans="1:4" x14ac:dyDescent="0.2">
      <c r="A76" s="156">
        <v>5517</v>
      </c>
      <c r="B76" s="157" t="s">
        <v>318</v>
      </c>
      <c r="C76" s="158">
        <v>0</v>
      </c>
      <c r="D76" s="158">
        <v>229741.34</v>
      </c>
    </row>
    <row r="77" spans="1:4" x14ac:dyDescent="0.2">
      <c r="A77" s="156">
        <v>5518</v>
      </c>
      <c r="B77" s="157" t="s">
        <v>38</v>
      </c>
      <c r="C77" s="158">
        <v>0</v>
      </c>
      <c r="D77" s="158">
        <v>0</v>
      </c>
    </row>
    <row r="78" spans="1:4" x14ac:dyDescent="0.2">
      <c r="A78" s="156">
        <v>5520</v>
      </c>
      <c r="B78" s="157" t="s">
        <v>37</v>
      </c>
      <c r="C78" s="158">
        <f>SUM(C79:C80)</f>
        <v>0</v>
      </c>
      <c r="D78" s="158">
        <f>SUM(D79:D80)</f>
        <v>0</v>
      </c>
    </row>
    <row r="79" spans="1:4" x14ac:dyDescent="0.2">
      <c r="A79" s="156">
        <v>5521</v>
      </c>
      <c r="B79" s="157" t="s">
        <v>319</v>
      </c>
      <c r="C79" s="158">
        <v>0</v>
      </c>
      <c r="D79" s="158">
        <v>0</v>
      </c>
    </row>
    <row r="80" spans="1:4" x14ac:dyDescent="0.2">
      <c r="A80" s="156">
        <v>5522</v>
      </c>
      <c r="B80" s="157" t="s">
        <v>320</v>
      </c>
      <c r="C80" s="158">
        <v>0</v>
      </c>
      <c r="D80" s="158">
        <v>0</v>
      </c>
    </row>
    <row r="81" spans="1:4" x14ac:dyDescent="0.2">
      <c r="A81" s="156">
        <v>5530</v>
      </c>
      <c r="B81" s="157" t="s">
        <v>321</v>
      </c>
      <c r="C81" s="158">
        <f>SUM(C82:C86)</f>
        <v>0</v>
      </c>
      <c r="D81" s="158">
        <f>SUM(D82:D86)</f>
        <v>0</v>
      </c>
    </row>
    <row r="82" spans="1:4" x14ac:dyDescent="0.2">
      <c r="A82" s="156">
        <v>5531</v>
      </c>
      <c r="B82" s="157" t="s">
        <v>322</v>
      </c>
      <c r="C82" s="158">
        <v>0</v>
      </c>
      <c r="D82" s="158">
        <v>0</v>
      </c>
    </row>
    <row r="83" spans="1:4" x14ac:dyDescent="0.2">
      <c r="A83" s="156">
        <v>5532</v>
      </c>
      <c r="B83" s="157" t="s">
        <v>323</v>
      </c>
      <c r="C83" s="158">
        <v>0</v>
      </c>
      <c r="D83" s="158">
        <v>0</v>
      </c>
    </row>
    <row r="84" spans="1:4" x14ac:dyDescent="0.2">
      <c r="A84" s="156">
        <v>5533</v>
      </c>
      <c r="B84" s="157" t="s">
        <v>324</v>
      </c>
      <c r="C84" s="158">
        <v>0</v>
      </c>
      <c r="D84" s="158">
        <v>0</v>
      </c>
    </row>
    <row r="85" spans="1:4" x14ac:dyDescent="0.2">
      <c r="A85" s="156">
        <v>5534</v>
      </c>
      <c r="B85" s="157" t="s">
        <v>325</v>
      </c>
      <c r="C85" s="158">
        <v>0</v>
      </c>
      <c r="D85" s="158">
        <v>0</v>
      </c>
    </row>
    <row r="86" spans="1:4" x14ac:dyDescent="0.2">
      <c r="A86" s="156">
        <v>5535</v>
      </c>
      <c r="B86" s="157" t="s">
        <v>326</v>
      </c>
      <c r="C86" s="158">
        <v>0</v>
      </c>
      <c r="D86" s="158">
        <v>0</v>
      </c>
    </row>
    <row r="87" spans="1:4" x14ac:dyDescent="0.2">
      <c r="A87" s="156">
        <v>5590</v>
      </c>
      <c r="B87" s="157" t="s">
        <v>327</v>
      </c>
      <c r="C87" s="158">
        <f>SUM(C88:C95)</f>
        <v>5.01</v>
      </c>
      <c r="D87" s="158">
        <f>SUM(D88:D95)</f>
        <v>25.19</v>
      </c>
    </row>
    <row r="88" spans="1:4" x14ac:dyDescent="0.2">
      <c r="A88" s="156">
        <v>5591</v>
      </c>
      <c r="B88" s="157" t="s">
        <v>328</v>
      </c>
      <c r="C88" s="158">
        <v>0</v>
      </c>
      <c r="D88" s="158">
        <v>0</v>
      </c>
    </row>
    <row r="89" spans="1:4" x14ac:dyDescent="0.2">
      <c r="A89" s="156">
        <v>5592</v>
      </c>
      <c r="B89" s="157" t="s">
        <v>329</v>
      </c>
      <c r="C89" s="158">
        <v>0</v>
      </c>
      <c r="D89" s="158">
        <v>0</v>
      </c>
    </row>
    <row r="90" spans="1:4" x14ac:dyDescent="0.2">
      <c r="A90" s="156">
        <v>5593</v>
      </c>
      <c r="B90" s="157" t="s">
        <v>330</v>
      </c>
      <c r="C90" s="158">
        <v>0</v>
      </c>
      <c r="D90" s="158">
        <v>0</v>
      </c>
    </row>
    <row r="91" spans="1:4" x14ac:dyDescent="0.2">
      <c r="A91" s="156">
        <v>5594</v>
      </c>
      <c r="B91" s="157" t="s">
        <v>331</v>
      </c>
      <c r="C91" s="158">
        <v>0</v>
      </c>
      <c r="D91" s="158">
        <v>0</v>
      </c>
    </row>
    <row r="92" spans="1:4" x14ac:dyDescent="0.2">
      <c r="A92" s="156">
        <v>5595</v>
      </c>
      <c r="B92" s="157" t="s">
        <v>332</v>
      </c>
      <c r="C92" s="158">
        <v>0</v>
      </c>
      <c r="D92" s="158">
        <v>0</v>
      </c>
    </row>
    <row r="93" spans="1:4" x14ac:dyDescent="0.2">
      <c r="A93" s="156">
        <v>5596</v>
      </c>
      <c r="B93" s="157" t="s">
        <v>227</v>
      </c>
      <c r="C93" s="158">
        <v>0</v>
      </c>
      <c r="D93" s="158">
        <v>0</v>
      </c>
    </row>
    <row r="94" spans="1:4" x14ac:dyDescent="0.2">
      <c r="A94" s="156">
        <v>5597</v>
      </c>
      <c r="B94" s="157" t="s">
        <v>333</v>
      </c>
      <c r="C94" s="158">
        <v>0</v>
      </c>
      <c r="D94" s="158">
        <v>0</v>
      </c>
    </row>
    <row r="95" spans="1:4" x14ac:dyDescent="0.2">
      <c r="A95" s="156">
        <v>5599</v>
      </c>
      <c r="B95" s="157" t="s">
        <v>334</v>
      </c>
      <c r="C95" s="158">
        <v>5.01</v>
      </c>
      <c r="D95" s="158">
        <v>25.19</v>
      </c>
    </row>
    <row r="96" spans="1:4" x14ac:dyDescent="0.2">
      <c r="A96" s="160">
        <v>5600</v>
      </c>
      <c r="B96" s="161" t="s">
        <v>36</v>
      </c>
      <c r="C96" s="162">
        <f>C97</f>
        <v>0</v>
      </c>
      <c r="D96" s="162">
        <f>D97</f>
        <v>0</v>
      </c>
    </row>
    <row r="97" spans="1:4" x14ac:dyDescent="0.2">
      <c r="A97" s="156">
        <v>5610</v>
      </c>
      <c r="B97" s="157" t="s">
        <v>335</v>
      </c>
      <c r="C97" s="158">
        <f>C98</f>
        <v>0</v>
      </c>
      <c r="D97" s="158">
        <f>D98</f>
        <v>0</v>
      </c>
    </row>
    <row r="98" spans="1:4" x14ac:dyDescent="0.2">
      <c r="A98" s="156">
        <v>5611</v>
      </c>
      <c r="B98" s="157" t="s">
        <v>336</v>
      </c>
      <c r="C98" s="158">
        <v>0</v>
      </c>
      <c r="D98" s="158">
        <v>0</v>
      </c>
    </row>
    <row r="99" spans="1:4" x14ac:dyDescent="0.2">
      <c r="A99" s="160">
        <v>2110</v>
      </c>
      <c r="B99" s="183" t="s">
        <v>471</v>
      </c>
      <c r="C99" s="162">
        <f>SUM(C100:C104)</f>
        <v>2659174.9</v>
      </c>
      <c r="D99" s="162">
        <f>SUM(D100:D104)</f>
        <v>5873261.2200000007</v>
      </c>
    </row>
    <row r="100" spans="1:4" x14ac:dyDescent="0.2">
      <c r="A100" s="156">
        <v>2111</v>
      </c>
      <c r="B100" s="157" t="s">
        <v>472</v>
      </c>
      <c r="C100" s="158">
        <v>0</v>
      </c>
      <c r="D100" s="158">
        <v>3767473.22</v>
      </c>
    </row>
    <row r="101" spans="1:4" x14ac:dyDescent="0.2">
      <c r="A101" s="156">
        <v>2112</v>
      </c>
      <c r="B101" s="157" t="s">
        <v>473</v>
      </c>
      <c r="C101" s="158">
        <v>324127.90000000002</v>
      </c>
      <c r="D101" s="158">
        <v>0</v>
      </c>
    </row>
    <row r="102" spans="1:4" x14ac:dyDescent="0.2">
      <c r="A102" s="156">
        <v>2112</v>
      </c>
      <c r="B102" s="157" t="s">
        <v>474</v>
      </c>
      <c r="C102" s="158">
        <v>2335047</v>
      </c>
      <c r="D102" s="158">
        <v>2105788</v>
      </c>
    </row>
    <row r="103" spans="1:4" x14ac:dyDescent="0.2">
      <c r="A103" s="156">
        <v>2115</v>
      </c>
      <c r="B103" s="157" t="s">
        <v>475</v>
      </c>
      <c r="C103" s="158">
        <v>0</v>
      </c>
      <c r="D103" s="158">
        <v>0</v>
      </c>
    </row>
    <row r="104" spans="1:4" x14ac:dyDescent="0.2">
      <c r="A104" s="156">
        <v>2114</v>
      </c>
      <c r="B104" s="157" t="s">
        <v>476</v>
      </c>
      <c r="C104" s="158">
        <v>0</v>
      </c>
      <c r="D104" s="158">
        <v>0</v>
      </c>
    </row>
    <row r="105" spans="1:4" x14ac:dyDescent="0.2">
      <c r="A105" s="180"/>
      <c r="B105" s="184" t="s">
        <v>489</v>
      </c>
      <c r="C105" s="175">
        <f>+C106</f>
        <v>0</v>
      </c>
      <c r="D105" s="175">
        <f>+D106</f>
        <v>0</v>
      </c>
    </row>
    <row r="106" spans="1:4" x14ac:dyDescent="0.2">
      <c r="A106" s="173">
        <v>1270</v>
      </c>
      <c r="B106" s="174" t="s">
        <v>126</v>
      </c>
      <c r="C106" s="185">
        <f>+C107</f>
        <v>0</v>
      </c>
      <c r="D106" s="185">
        <f>+D107</f>
        <v>0</v>
      </c>
    </row>
    <row r="107" spans="1:4" x14ac:dyDescent="0.2">
      <c r="A107" s="180">
        <v>1273</v>
      </c>
      <c r="B107" s="181" t="s">
        <v>490</v>
      </c>
      <c r="C107" s="186">
        <v>0</v>
      </c>
      <c r="D107" s="186">
        <v>0</v>
      </c>
    </row>
    <row r="108" spans="1:4" x14ac:dyDescent="0.2">
      <c r="A108" s="180"/>
      <c r="B108" s="184" t="s">
        <v>491</v>
      </c>
      <c r="C108" s="175">
        <f>+C109+C131</f>
        <v>3148519.27</v>
      </c>
      <c r="D108" s="175">
        <f>+D109+D131</f>
        <v>3417319.12</v>
      </c>
    </row>
    <row r="109" spans="1:4" x14ac:dyDescent="0.2">
      <c r="A109" s="173">
        <v>4300</v>
      </c>
      <c r="B109" s="187" t="s">
        <v>535</v>
      </c>
      <c r="C109" s="185">
        <f>C123+C110+C113+C119+C121</f>
        <v>4654.49</v>
      </c>
      <c r="D109" s="188">
        <f>D123+D110+D113+D119+D121</f>
        <v>2859.97</v>
      </c>
    </row>
    <row r="110" spans="1:4" x14ac:dyDescent="0.2">
      <c r="A110" s="173">
        <v>4310</v>
      </c>
      <c r="B110" s="187" t="s">
        <v>214</v>
      </c>
      <c r="C110" s="185">
        <f>SUM(C111:C112)</f>
        <v>0</v>
      </c>
      <c r="D110" s="185">
        <f>SUM(D111:D112)</f>
        <v>0</v>
      </c>
    </row>
    <row r="111" spans="1:4" x14ac:dyDescent="0.2">
      <c r="A111" s="180">
        <v>4311</v>
      </c>
      <c r="B111" s="189" t="s">
        <v>381</v>
      </c>
      <c r="C111" s="186">
        <v>0</v>
      </c>
      <c r="D111" s="190">
        <v>0</v>
      </c>
    </row>
    <row r="112" spans="1:4" x14ac:dyDescent="0.2">
      <c r="A112" s="180">
        <v>4319</v>
      </c>
      <c r="B112" s="189" t="s">
        <v>215</v>
      </c>
      <c r="C112" s="186">
        <v>0</v>
      </c>
      <c r="D112" s="190">
        <v>0</v>
      </c>
    </row>
    <row r="113" spans="1:4" x14ac:dyDescent="0.2">
      <c r="A113" s="173">
        <v>4320</v>
      </c>
      <c r="B113" s="187" t="s">
        <v>216</v>
      </c>
      <c r="C113" s="185">
        <f>SUM(C114:C118)</f>
        <v>0</v>
      </c>
      <c r="D113" s="185">
        <f>SUM(D114:D118)</f>
        <v>0</v>
      </c>
    </row>
    <row r="114" spans="1:4" x14ac:dyDescent="0.2">
      <c r="A114" s="180">
        <v>4321</v>
      </c>
      <c r="B114" s="189" t="s">
        <v>217</v>
      </c>
      <c r="C114" s="186">
        <v>0</v>
      </c>
      <c r="D114" s="190">
        <v>0</v>
      </c>
    </row>
    <row r="115" spans="1:4" x14ac:dyDescent="0.2">
      <c r="A115" s="180">
        <v>4322</v>
      </c>
      <c r="B115" s="189" t="s">
        <v>218</v>
      </c>
      <c r="C115" s="186">
        <v>0</v>
      </c>
      <c r="D115" s="190">
        <v>0</v>
      </c>
    </row>
    <row r="116" spans="1:4" x14ac:dyDescent="0.2">
      <c r="A116" s="180">
        <v>4323</v>
      </c>
      <c r="B116" s="189" t="s">
        <v>219</v>
      </c>
      <c r="C116" s="186">
        <v>0</v>
      </c>
      <c r="D116" s="190">
        <v>0</v>
      </c>
    </row>
    <row r="117" spans="1:4" x14ac:dyDescent="0.2">
      <c r="A117" s="180">
        <v>4324</v>
      </c>
      <c r="B117" s="189" t="s">
        <v>220</v>
      </c>
      <c r="C117" s="186">
        <v>0</v>
      </c>
      <c r="D117" s="190">
        <v>0</v>
      </c>
    </row>
    <row r="118" spans="1:4" x14ac:dyDescent="0.2">
      <c r="A118" s="180">
        <v>4325</v>
      </c>
      <c r="B118" s="189" t="s">
        <v>221</v>
      </c>
      <c r="C118" s="186">
        <v>0</v>
      </c>
      <c r="D118" s="190">
        <v>0</v>
      </c>
    </row>
    <row r="119" spans="1:4" x14ac:dyDescent="0.2">
      <c r="A119" s="173">
        <v>4330</v>
      </c>
      <c r="B119" s="187" t="s">
        <v>222</v>
      </c>
      <c r="C119" s="185">
        <f>C120</f>
        <v>0</v>
      </c>
      <c r="D119" s="185">
        <f>D120</f>
        <v>0</v>
      </c>
    </row>
    <row r="120" spans="1:4" x14ac:dyDescent="0.2">
      <c r="A120" s="180">
        <v>4331</v>
      </c>
      <c r="B120" s="189" t="s">
        <v>222</v>
      </c>
      <c r="C120" s="186">
        <v>0</v>
      </c>
      <c r="D120" s="190">
        <v>0</v>
      </c>
    </row>
    <row r="121" spans="1:4" x14ac:dyDescent="0.2">
      <c r="A121" s="173">
        <v>4340</v>
      </c>
      <c r="B121" s="187" t="s">
        <v>223</v>
      </c>
      <c r="C121" s="185">
        <f>C122</f>
        <v>0</v>
      </c>
      <c r="D121" s="185">
        <f>D122</f>
        <v>0</v>
      </c>
    </row>
    <row r="122" spans="1:4" x14ac:dyDescent="0.2">
      <c r="A122" s="180">
        <v>4341</v>
      </c>
      <c r="B122" s="189" t="s">
        <v>223</v>
      </c>
      <c r="C122" s="186">
        <v>0</v>
      </c>
      <c r="D122" s="190">
        <v>0</v>
      </c>
    </row>
    <row r="123" spans="1:4" x14ac:dyDescent="0.2">
      <c r="A123" s="176">
        <v>4390</v>
      </c>
      <c r="B123" s="191" t="s">
        <v>224</v>
      </c>
      <c r="C123" s="192">
        <f>SUM(C124:C130)</f>
        <v>4654.49</v>
      </c>
      <c r="D123" s="192">
        <f>SUM(D124:D130)</f>
        <v>2859.97</v>
      </c>
    </row>
    <row r="124" spans="1:4" x14ac:dyDescent="0.2">
      <c r="A124" s="193">
        <v>4392</v>
      </c>
      <c r="B124" s="194" t="s">
        <v>225</v>
      </c>
      <c r="C124" s="195">
        <v>4654.49</v>
      </c>
      <c r="D124" s="195">
        <v>2859.97</v>
      </c>
    </row>
    <row r="125" spans="1:4" x14ac:dyDescent="0.2">
      <c r="A125" s="193">
        <v>4393</v>
      </c>
      <c r="B125" s="194" t="s">
        <v>382</v>
      </c>
      <c r="C125" s="195">
        <v>0</v>
      </c>
      <c r="D125" s="195">
        <v>0</v>
      </c>
    </row>
    <row r="126" spans="1:4" x14ac:dyDescent="0.2">
      <c r="A126" s="193">
        <v>4394</v>
      </c>
      <c r="B126" s="194" t="s">
        <v>226</v>
      </c>
      <c r="C126" s="195">
        <v>0</v>
      </c>
      <c r="D126" s="195">
        <v>0</v>
      </c>
    </row>
    <row r="127" spans="1:4" x14ac:dyDescent="0.2">
      <c r="A127" s="193">
        <v>4395</v>
      </c>
      <c r="B127" s="194" t="s">
        <v>227</v>
      </c>
      <c r="C127" s="195">
        <v>0</v>
      </c>
      <c r="D127" s="195">
        <v>0</v>
      </c>
    </row>
    <row r="128" spans="1:4" x14ac:dyDescent="0.2">
      <c r="A128" s="193">
        <v>4396</v>
      </c>
      <c r="B128" s="194" t="s">
        <v>228</v>
      </c>
      <c r="C128" s="195">
        <v>0</v>
      </c>
      <c r="D128" s="195">
        <v>0</v>
      </c>
    </row>
    <row r="129" spans="1:4" x14ac:dyDescent="0.2">
      <c r="A129" s="193">
        <v>4397</v>
      </c>
      <c r="B129" s="194" t="s">
        <v>383</v>
      </c>
      <c r="C129" s="195">
        <v>0</v>
      </c>
      <c r="D129" s="195">
        <v>0</v>
      </c>
    </row>
    <row r="130" spans="1:4" x14ac:dyDescent="0.2">
      <c r="A130" s="180">
        <v>4399</v>
      </c>
      <c r="B130" s="189" t="s">
        <v>224</v>
      </c>
      <c r="C130" s="186">
        <v>0</v>
      </c>
      <c r="D130" s="186">
        <v>0</v>
      </c>
    </row>
    <row r="131" spans="1:4" x14ac:dyDescent="0.2">
      <c r="A131" s="160">
        <v>1120</v>
      </c>
      <c r="B131" s="183" t="s">
        <v>477</v>
      </c>
      <c r="C131" s="162">
        <f>SUM(C132:C140)</f>
        <v>3143864.78</v>
      </c>
      <c r="D131" s="162">
        <f>SUM(D132:D140)</f>
        <v>3414459.15</v>
      </c>
    </row>
    <row r="132" spans="1:4" x14ac:dyDescent="0.2">
      <c r="A132" s="156">
        <v>1124</v>
      </c>
      <c r="B132" s="196" t="s">
        <v>478</v>
      </c>
      <c r="C132" s="197">
        <v>0</v>
      </c>
      <c r="D132" s="158">
        <v>0</v>
      </c>
    </row>
    <row r="133" spans="1:4" x14ac:dyDescent="0.2">
      <c r="A133" s="156">
        <v>1124</v>
      </c>
      <c r="B133" s="196" t="s">
        <v>479</v>
      </c>
      <c r="C133" s="197">
        <v>0</v>
      </c>
      <c r="D133" s="158">
        <v>0</v>
      </c>
    </row>
    <row r="134" spans="1:4" x14ac:dyDescent="0.2">
      <c r="A134" s="156">
        <v>1124</v>
      </c>
      <c r="B134" s="196" t="s">
        <v>480</v>
      </c>
      <c r="C134" s="197">
        <v>0</v>
      </c>
      <c r="D134" s="158">
        <v>0</v>
      </c>
    </row>
    <row r="135" spans="1:4" x14ac:dyDescent="0.2">
      <c r="A135" s="156">
        <v>1124</v>
      </c>
      <c r="B135" s="196" t="s">
        <v>481</v>
      </c>
      <c r="C135" s="197">
        <v>0</v>
      </c>
      <c r="D135" s="158">
        <v>0</v>
      </c>
    </row>
    <row r="136" spans="1:4" x14ac:dyDescent="0.2">
      <c r="A136" s="156">
        <v>1124</v>
      </c>
      <c r="B136" s="196" t="s">
        <v>482</v>
      </c>
      <c r="C136" s="158">
        <v>0</v>
      </c>
      <c r="D136" s="158">
        <v>0</v>
      </c>
    </row>
    <row r="137" spans="1:4" x14ac:dyDescent="0.2">
      <c r="A137" s="156">
        <v>1124</v>
      </c>
      <c r="B137" s="196" t="s">
        <v>483</v>
      </c>
      <c r="C137" s="158">
        <v>0</v>
      </c>
      <c r="D137" s="158">
        <v>0</v>
      </c>
    </row>
    <row r="138" spans="1:4" x14ac:dyDescent="0.2">
      <c r="A138" s="156">
        <v>1122</v>
      </c>
      <c r="B138" s="196" t="s">
        <v>484</v>
      </c>
      <c r="C138" s="158">
        <v>3143864.78</v>
      </c>
      <c r="D138" s="158">
        <v>3414459.15</v>
      </c>
    </row>
    <row r="139" spans="1:4" x14ac:dyDescent="0.2">
      <c r="A139" s="156">
        <v>1122</v>
      </c>
      <c r="B139" s="196" t="s">
        <v>485</v>
      </c>
      <c r="C139" s="197">
        <v>0</v>
      </c>
      <c r="D139" s="158">
        <v>0</v>
      </c>
    </row>
    <row r="140" spans="1:4" x14ac:dyDescent="0.2">
      <c r="A140" s="156">
        <v>1122</v>
      </c>
      <c r="B140" s="196" t="s">
        <v>486</v>
      </c>
      <c r="C140" s="158">
        <v>0</v>
      </c>
      <c r="D140" s="158">
        <v>0</v>
      </c>
    </row>
    <row r="141" spans="1:4" x14ac:dyDescent="0.2">
      <c r="A141" s="156"/>
      <c r="B141" s="198" t="s">
        <v>487</v>
      </c>
      <c r="C141" s="162">
        <f>C50+C51-C105-C108</f>
        <v>93892218.390000001</v>
      </c>
      <c r="D141" s="162">
        <f>D50+D51-D105-D108</f>
        <v>137771593.06</v>
      </c>
    </row>
    <row r="143" spans="1:4" x14ac:dyDescent="0.2">
      <c r="B143" s="19" t="s">
        <v>467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9 C8 D66:D67 D57:D64 C20" xr:uid="{00000000-0002-0000-0400-000000000000}"/>
    <dataValidation allowBlank="1" showInputMessage="1" showErrorMessage="1" prompt="Saldo al 31 de diciembre del año anterior que se presenta" sqref="D8 D49 D20" xr:uid="{00000000-0002-0000-0400-000001000000}"/>
    <dataValidation allowBlank="1" showInputMessage="1" showErrorMessage="1" prompt="Importe del trimestre anterior" sqref="D65 D56 C51:D51 C56:C67" xr:uid="{00000000-0002-0000-0400-000002000000}"/>
  </dataValidations>
  <pageMargins left="0.70866141732283472" right="0.31496062992125984" top="0.55118110236220474" bottom="0.35433070866141736" header="0.31496062992125984" footer="0.31496062992125984"/>
  <pageSetup orientation="landscape" r:id="rId1"/>
  <headerFooter>
    <oddFooter>&amp;R&amp;P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0"/>
  <sheetViews>
    <sheetView showGridLines="0" view="pageBreakPreview" zoomScale="60" zoomScaleNormal="100" workbookViewId="0">
      <selection activeCell="H20" sqref="H20"/>
    </sheetView>
  </sheetViews>
  <sheetFormatPr baseColWidth="10" defaultColWidth="11.42578125" defaultRowHeight="11.25" x14ac:dyDescent="0.2"/>
  <cols>
    <col min="1" max="1" width="3.42578125" style="24" customWidth="1"/>
    <col min="2" max="2" width="63.140625" style="24" customWidth="1"/>
    <col min="3" max="3" width="17.5703125" style="24" customWidth="1"/>
    <col min="4" max="16384" width="11.42578125" style="24"/>
  </cols>
  <sheetData>
    <row r="1" spans="1:3" s="23" customFormat="1" ht="18" customHeight="1" x14ac:dyDescent="0.25">
      <c r="A1" s="103" t="s">
        <v>540</v>
      </c>
      <c r="B1" s="104"/>
      <c r="C1" s="105"/>
    </row>
    <row r="2" spans="1:3" s="23" customFormat="1" ht="18" customHeight="1" x14ac:dyDescent="0.25">
      <c r="A2" s="106" t="s">
        <v>457</v>
      </c>
      <c r="B2" s="107"/>
      <c r="C2" s="108"/>
    </row>
    <row r="3" spans="1:3" s="23" customFormat="1" ht="18" customHeight="1" x14ac:dyDescent="0.25">
      <c r="A3" s="106" t="s">
        <v>541</v>
      </c>
      <c r="B3" s="107"/>
      <c r="C3" s="108"/>
    </row>
    <row r="4" spans="1:3" s="25" customFormat="1" ht="18" customHeight="1" x14ac:dyDescent="0.2">
      <c r="A4" s="109" t="s">
        <v>458</v>
      </c>
      <c r="B4" s="110"/>
      <c r="C4" s="111"/>
    </row>
    <row r="5" spans="1:3" s="25" customFormat="1" ht="18" customHeight="1" x14ac:dyDescent="0.2">
      <c r="A5" s="112" t="s">
        <v>359</v>
      </c>
      <c r="B5" s="113"/>
      <c r="C5" s="81">
        <v>2025</v>
      </c>
    </row>
    <row r="6" spans="1:3" x14ac:dyDescent="0.2">
      <c r="A6" s="31" t="s">
        <v>386</v>
      </c>
      <c r="B6" s="31"/>
      <c r="C6" s="67">
        <v>247394950.68000001</v>
      </c>
    </row>
    <row r="7" spans="1:3" x14ac:dyDescent="0.2">
      <c r="A7" s="32"/>
      <c r="B7" s="33"/>
      <c r="C7" s="34"/>
    </row>
    <row r="8" spans="1:3" x14ac:dyDescent="0.2">
      <c r="A8" s="41" t="s">
        <v>387</v>
      </c>
      <c r="B8" s="41"/>
      <c r="C8" s="68">
        <f>SUM(C9:C14)</f>
        <v>4654.49</v>
      </c>
    </row>
    <row r="9" spans="1:3" x14ac:dyDescent="0.2">
      <c r="A9" s="48" t="s">
        <v>388</v>
      </c>
      <c r="B9" s="47" t="s">
        <v>214</v>
      </c>
      <c r="C9" s="69">
        <v>0</v>
      </c>
    </row>
    <row r="10" spans="1:3" x14ac:dyDescent="0.2">
      <c r="A10" s="35" t="s">
        <v>389</v>
      </c>
      <c r="B10" s="36" t="s">
        <v>398</v>
      </c>
      <c r="C10" s="69">
        <v>0</v>
      </c>
    </row>
    <row r="11" spans="1:3" x14ac:dyDescent="0.2">
      <c r="A11" s="35" t="s">
        <v>390</v>
      </c>
      <c r="B11" s="36" t="s">
        <v>222</v>
      </c>
      <c r="C11" s="69">
        <v>0</v>
      </c>
    </row>
    <row r="12" spans="1:3" x14ac:dyDescent="0.2">
      <c r="A12" s="35" t="s">
        <v>391</v>
      </c>
      <c r="B12" s="36" t="s">
        <v>223</v>
      </c>
      <c r="C12" s="69">
        <v>0</v>
      </c>
    </row>
    <row r="13" spans="1:3" x14ac:dyDescent="0.2">
      <c r="A13" s="35" t="s">
        <v>392</v>
      </c>
      <c r="B13" s="36" t="s">
        <v>224</v>
      </c>
      <c r="C13" s="69">
        <v>4654.49</v>
      </c>
    </row>
    <row r="14" spans="1:3" x14ac:dyDescent="0.2">
      <c r="A14" s="37" t="s">
        <v>393</v>
      </c>
      <c r="B14" s="38" t="s">
        <v>394</v>
      </c>
      <c r="C14" s="69">
        <v>0</v>
      </c>
    </row>
    <row r="15" spans="1:3" x14ac:dyDescent="0.2">
      <c r="A15" s="32"/>
      <c r="B15" s="39"/>
      <c r="C15" s="40"/>
    </row>
    <row r="16" spans="1:3" x14ac:dyDescent="0.2">
      <c r="A16" s="41" t="s">
        <v>537</v>
      </c>
      <c r="B16" s="33"/>
      <c r="C16" s="68">
        <f>SUM(C17:C19)</f>
        <v>0</v>
      </c>
    </row>
    <row r="17" spans="1:3" x14ac:dyDescent="0.2">
      <c r="A17" s="42">
        <v>3.1</v>
      </c>
      <c r="B17" s="36" t="s">
        <v>397</v>
      </c>
      <c r="C17" s="69">
        <v>0</v>
      </c>
    </row>
    <row r="18" spans="1:3" x14ac:dyDescent="0.2">
      <c r="A18" s="43">
        <v>3.2</v>
      </c>
      <c r="B18" s="36" t="s">
        <v>395</v>
      </c>
      <c r="C18" s="69">
        <v>0</v>
      </c>
    </row>
    <row r="19" spans="1:3" x14ac:dyDescent="0.2">
      <c r="A19" s="43">
        <v>3.3</v>
      </c>
      <c r="B19" s="38" t="s">
        <v>396</v>
      </c>
      <c r="C19" s="70">
        <v>0</v>
      </c>
    </row>
    <row r="20" spans="1:3" x14ac:dyDescent="0.2">
      <c r="A20" s="32"/>
      <c r="B20" s="44"/>
      <c r="C20" s="45"/>
    </row>
    <row r="21" spans="1:3" x14ac:dyDescent="0.2">
      <c r="A21" s="46" t="s">
        <v>492</v>
      </c>
      <c r="B21" s="46"/>
      <c r="C21" s="67">
        <f>C6+C8-C16</f>
        <v>247399605.17000002</v>
      </c>
    </row>
    <row r="23" spans="1:3" x14ac:dyDescent="0.2">
      <c r="B23" s="24" t="s">
        <v>467</v>
      </c>
    </row>
    <row r="29" spans="1:3" x14ac:dyDescent="0.2">
      <c r="B29" s="14"/>
      <c r="C29" s="88"/>
    </row>
    <row r="30" spans="1:3" x14ac:dyDescent="0.2">
      <c r="B30" s="14"/>
      <c r="C30" s="88"/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53"/>
  <sheetViews>
    <sheetView showGridLines="0" view="pageBreakPreview" zoomScale="95" zoomScaleNormal="100" zoomScaleSheetLayoutView="95" workbookViewId="0">
      <selection activeCell="G20" sqref="G20"/>
    </sheetView>
  </sheetViews>
  <sheetFormatPr baseColWidth="10" defaultColWidth="11.42578125" defaultRowHeight="11.25" x14ac:dyDescent="0.2"/>
  <cols>
    <col min="1" max="1" width="3.5703125" style="24" customWidth="1"/>
    <col min="2" max="2" width="62.140625" style="24" customWidth="1"/>
    <col min="3" max="3" width="28.140625" style="24" bestFit="1" customWidth="1"/>
    <col min="4" max="16384" width="11.42578125" style="24"/>
  </cols>
  <sheetData>
    <row r="1" spans="1:3" s="26" customFormat="1" ht="18.95" customHeight="1" x14ac:dyDescent="0.25">
      <c r="A1" s="114" t="s">
        <v>540</v>
      </c>
      <c r="B1" s="115"/>
      <c r="C1" s="116"/>
    </row>
    <row r="2" spans="1:3" s="26" customFormat="1" ht="18.95" customHeight="1" x14ac:dyDescent="0.25">
      <c r="A2" s="117" t="s">
        <v>459</v>
      </c>
      <c r="B2" s="118"/>
      <c r="C2" s="119"/>
    </row>
    <row r="3" spans="1:3" s="26" customFormat="1" ht="13.9" customHeight="1" x14ac:dyDescent="0.25">
      <c r="A3" s="117" t="s">
        <v>541</v>
      </c>
      <c r="B3" s="118"/>
      <c r="C3" s="119"/>
    </row>
    <row r="4" spans="1:3" x14ac:dyDescent="0.2">
      <c r="A4" s="109" t="s">
        <v>458</v>
      </c>
      <c r="B4" s="110"/>
      <c r="C4" s="111"/>
    </row>
    <row r="5" spans="1:3" ht="16.899999999999999" customHeight="1" x14ac:dyDescent="0.2">
      <c r="A5" s="120" t="s">
        <v>359</v>
      </c>
      <c r="B5" s="121"/>
      <c r="C5" s="81">
        <v>2025</v>
      </c>
    </row>
    <row r="6" spans="1:3" x14ac:dyDescent="0.2">
      <c r="A6" s="56" t="s">
        <v>399</v>
      </c>
      <c r="B6" s="31"/>
      <c r="C6" s="71">
        <v>221027837.53999999</v>
      </c>
    </row>
    <row r="7" spans="1:3" x14ac:dyDescent="0.2">
      <c r="A7" s="50"/>
      <c r="B7" s="33"/>
      <c r="C7" s="51"/>
    </row>
    <row r="8" spans="1:3" x14ac:dyDescent="0.2">
      <c r="A8" s="41" t="s">
        <v>400</v>
      </c>
      <c r="B8" s="52"/>
      <c r="C8" s="68">
        <f>SUM(C9:C29)</f>
        <v>74141222.140000001</v>
      </c>
    </row>
    <row r="9" spans="1:3" x14ac:dyDescent="0.2">
      <c r="A9" s="64">
        <v>2.1</v>
      </c>
      <c r="B9" s="57" t="s">
        <v>242</v>
      </c>
      <c r="C9" s="72">
        <v>0</v>
      </c>
    </row>
    <row r="10" spans="1:3" x14ac:dyDescent="0.2">
      <c r="A10" s="64">
        <v>2.2000000000000002</v>
      </c>
      <c r="B10" s="57" t="s">
        <v>239</v>
      </c>
      <c r="C10" s="72">
        <v>13541550.699999999</v>
      </c>
    </row>
    <row r="11" spans="1:3" x14ac:dyDescent="0.2">
      <c r="A11" s="62">
        <v>2.2999999999999998</v>
      </c>
      <c r="B11" s="49" t="s">
        <v>111</v>
      </c>
      <c r="C11" s="72">
        <v>926247.14</v>
      </c>
    </row>
    <row r="12" spans="1:3" x14ac:dyDescent="0.2">
      <c r="A12" s="62">
        <v>2.4</v>
      </c>
      <c r="B12" s="49" t="s">
        <v>112</v>
      </c>
      <c r="C12" s="72">
        <v>58648.85</v>
      </c>
    </row>
    <row r="13" spans="1:3" x14ac:dyDescent="0.2">
      <c r="A13" s="62">
        <v>2.5</v>
      </c>
      <c r="B13" s="49" t="s">
        <v>113</v>
      </c>
      <c r="C13" s="72">
        <v>8500</v>
      </c>
    </row>
    <row r="14" spans="1:3" x14ac:dyDescent="0.2">
      <c r="A14" s="62">
        <v>2.6</v>
      </c>
      <c r="B14" s="49" t="s">
        <v>114</v>
      </c>
      <c r="C14" s="72">
        <v>11888668.960000001</v>
      </c>
    </row>
    <row r="15" spans="1:3" x14ac:dyDescent="0.2">
      <c r="A15" s="62">
        <v>2.7</v>
      </c>
      <c r="B15" s="49" t="s">
        <v>115</v>
      </c>
      <c r="C15" s="72">
        <v>0</v>
      </c>
    </row>
    <row r="16" spans="1:3" x14ac:dyDescent="0.2">
      <c r="A16" s="62">
        <v>2.8</v>
      </c>
      <c r="B16" s="49" t="s">
        <v>116</v>
      </c>
      <c r="C16" s="72">
        <v>13402391.800000001</v>
      </c>
    </row>
    <row r="17" spans="1:3" x14ac:dyDescent="0.2">
      <c r="A17" s="62">
        <v>2.9</v>
      </c>
      <c r="B17" s="49" t="s">
        <v>118</v>
      </c>
      <c r="C17" s="72">
        <v>0</v>
      </c>
    </row>
    <row r="18" spans="1:3" x14ac:dyDescent="0.2">
      <c r="A18" s="62" t="s">
        <v>401</v>
      </c>
      <c r="B18" s="49" t="s">
        <v>402</v>
      </c>
      <c r="C18" s="72">
        <v>1263850.55</v>
      </c>
    </row>
    <row r="19" spans="1:3" x14ac:dyDescent="0.2">
      <c r="A19" s="62" t="s">
        <v>427</v>
      </c>
      <c r="B19" s="49" t="s">
        <v>120</v>
      </c>
      <c r="C19" s="72">
        <v>682251.75</v>
      </c>
    </row>
    <row r="20" spans="1:3" x14ac:dyDescent="0.2">
      <c r="A20" s="62" t="s">
        <v>428</v>
      </c>
      <c r="B20" s="49" t="s">
        <v>403</v>
      </c>
      <c r="C20" s="72">
        <v>22259897.920000002</v>
      </c>
    </row>
    <row r="21" spans="1:3" x14ac:dyDescent="0.2">
      <c r="A21" s="62" t="s">
        <v>429</v>
      </c>
      <c r="B21" s="49" t="s">
        <v>404</v>
      </c>
      <c r="C21" s="72">
        <v>8236182.2800000003</v>
      </c>
    </row>
    <row r="22" spans="1:3" x14ac:dyDescent="0.2">
      <c r="A22" s="62" t="s">
        <v>430</v>
      </c>
      <c r="B22" s="49" t="s">
        <v>405</v>
      </c>
      <c r="C22" s="72">
        <v>0</v>
      </c>
    </row>
    <row r="23" spans="1:3" x14ac:dyDescent="0.2">
      <c r="A23" s="62" t="s">
        <v>406</v>
      </c>
      <c r="B23" s="49" t="s">
        <v>407</v>
      </c>
      <c r="C23" s="72">
        <v>0</v>
      </c>
    </row>
    <row r="24" spans="1:3" x14ac:dyDescent="0.2">
      <c r="A24" s="62" t="s">
        <v>408</v>
      </c>
      <c r="B24" s="49" t="s">
        <v>409</v>
      </c>
      <c r="C24" s="72">
        <v>0</v>
      </c>
    </row>
    <row r="25" spans="1:3" x14ac:dyDescent="0.2">
      <c r="A25" s="62" t="s">
        <v>410</v>
      </c>
      <c r="B25" s="49" t="s">
        <v>411</v>
      </c>
      <c r="C25" s="72">
        <v>0</v>
      </c>
    </row>
    <row r="26" spans="1:3" x14ac:dyDescent="0.2">
      <c r="A26" s="62" t="s">
        <v>412</v>
      </c>
      <c r="B26" s="49" t="s">
        <v>413</v>
      </c>
      <c r="C26" s="72">
        <v>0</v>
      </c>
    </row>
    <row r="27" spans="1:3" x14ac:dyDescent="0.2">
      <c r="A27" s="62" t="s">
        <v>414</v>
      </c>
      <c r="B27" s="49" t="s">
        <v>415</v>
      </c>
      <c r="C27" s="72">
        <v>0</v>
      </c>
    </row>
    <row r="28" spans="1:3" x14ac:dyDescent="0.2">
      <c r="A28" s="62" t="s">
        <v>416</v>
      </c>
      <c r="B28" s="49" t="s">
        <v>417</v>
      </c>
      <c r="C28" s="72">
        <v>0</v>
      </c>
    </row>
    <row r="29" spans="1:3" x14ac:dyDescent="0.2">
      <c r="A29" s="62" t="s">
        <v>418</v>
      </c>
      <c r="B29" s="57" t="s">
        <v>419</v>
      </c>
      <c r="C29" s="72">
        <v>1873032.19</v>
      </c>
    </row>
    <row r="30" spans="1:3" x14ac:dyDescent="0.2">
      <c r="A30" s="63"/>
      <c r="B30" s="58"/>
      <c r="C30" s="59"/>
    </row>
    <row r="31" spans="1:3" x14ac:dyDescent="0.2">
      <c r="A31" s="60" t="s">
        <v>420</v>
      </c>
      <c r="B31" s="61"/>
      <c r="C31" s="73">
        <f>SUM(C32:C38)</f>
        <v>6131432.0199999996</v>
      </c>
    </row>
    <row r="32" spans="1:3" x14ac:dyDescent="0.2">
      <c r="A32" s="62" t="s">
        <v>421</v>
      </c>
      <c r="B32" s="49" t="s">
        <v>311</v>
      </c>
      <c r="C32" s="72">
        <v>0</v>
      </c>
    </row>
    <row r="33" spans="1:3" x14ac:dyDescent="0.2">
      <c r="A33" s="62" t="s">
        <v>422</v>
      </c>
      <c r="B33" s="49" t="s">
        <v>37</v>
      </c>
      <c r="C33" s="72">
        <v>0</v>
      </c>
    </row>
    <row r="34" spans="1:3" x14ac:dyDescent="0.2">
      <c r="A34" s="62" t="s">
        <v>423</v>
      </c>
      <c r="B34" s="49" t="s">
        <v>321</v>
      </c>
      <c r="C34" s="72">
        <v>0</v>
      </c>
    </row>
    <row r="35" spans="1:3" x14ac:dyDescent="0.2">
      <c r="A35" s="62" t="s">
        <v>424</v>
      </c>
      <c r="B35" s="49" t="s">
        <v>327</v>
      </c>
      <c r="C35" s="72">
        <v>5.01</v>
      </c>
    </row>
    <row r="36" spans="1:3" x14ac:dyDescent="0.2">
      <c r="A36" s="62" t="s">
        <v>425</v>
      </c>
      <c r="B36" s="49" t="s">
        <v>335</v>
      </c>
      <c r="C36" s="72">
        <v>0</v>
      </c>
    </row>
    <row r="37" spans="1:3" x14ac:dyDescent="0.2">
      <c r="A37" s="62" t="s">
        <v>494</v>
      </c>
      <c r="B37" s="49" t="s">
        <v>538</v>
      </c>
      <c r="C37" s="72">
        <v>0</v>
      </c>
    </row>
    <row r="38" spans="1:3" x14ac:dyDescent="0.2">
      <c r="A38" s="62" t="s">
        <v>495</v>
      </c>
      <c r="B38" s="57" t="s">
        <v>426</v>
      </c>
      <c r="C38" s="74">
        <v>6131427.0099999998</v>
      </c>
    </row>
    <row r="39" spans="1:3" x14ac:dyDescent="0.2">
      <c r="A39" s="50"/>
      <c r="B39" s="53"/>
      <c r="C39" s="54"/>
    </row>
    <row r="40" spans="1:3" x14ac:dyDescent="0.2">
      <c r="A40" s="55" t="s">
        <v>493</v>
      </c>
      <c r="B40" s="31"/>
      <c r="C40" s="67">
        <f>C6-C8+C31</f>
        <v>153018047.41999999</v>
      </c>
    </row>
    <row r="42" spans="1:3" x14ac:dyDescent="0.2">
      <c r="A42" s="199" t="s">
        <v>467</v>
      </c>
    </row>
    <row r="53" spans="2:2" x14ac:dyDescent="0.2">
      <c r="B53" s="1"/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55118110236220474" bottom="0.35433070866141736" header="0.31496062992125984" footer="0.31496062992125984"/>
  <pageSetup scale="96" orientation="portrait" r:id="rId1"/>
  <colBreaks count="1" manualBreakCount="1">
    <brk id="3" max="44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ACT!Área_de_impresión</vt:lpstr>
      <vt:lpstr>Conciliacion_Eg!Área_de_impresión</vt:lpstr>
      <vt:lpstr>Conciliacion_Ig!Área_de_impresión</vt:lpstr>
      <vt:lpstr>ACT!Títulos_a_imprimir</vt:lpstr>
      <vt:lpstr>EFE!Títulos_a_imprimir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Erendira Castro Delgado</cp:lastModifiedBy>
  <cp:lastPrinted>2025-10-22T20:46:21Z</cp:lastPrinted>
  <dcterms:created xsi:type="dcterms:W3CDTF">2012-12-11T20:36:24Z</dcterms:created>
  <dcterms:modified xsi:type="dcterms:W3CDTF">2025-10-22T20:46:44Z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