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 ERE\Titulo V\2023\4o trim 2023\ESTADOS E INFORMES CONTABLES\"/>
    </mc:Choice>
  </mc:AlternateContent>
  <xr:revisionPtr revIDLastSave="0" documentId="13_ncr:1_{02E9E350-C657-4D75-94DC-26A75C382EE3}" xr6:coauthVersionLast="47" xr6:coauthVersionMax="47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</sheets>
  <definedNames>
    <definedName name="_xlnm.Print_Titles" localSheetId="2">ACT!$1:$4</definedName>
    <definedName name="_xlnm.Print_Titles" localSheetId="4">EFE!$1:$4</definedName>
    <definedName name="_xlnm.Print_Titles" localSheetId="1">ESF!$1:$4</definedName>
  </definedName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C74" i="59"/>
  <c r="C62" i="59"/>
  <c r="C54" i="59"/>
  <c r="C30" i="64" l="1"/>
  <c r="C7" i="64"/>
  <c r="C15" i="63"/>
  <c r="C7" i="63"/>
  <c r="C20" i="63" l="1"/>
  <c r="C37" i="64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<sst xmlns="http://schemas.openxmlformats.org/spreadsheetml/2006/main" count="748" uniqueCount="524">
  <si>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</si>
  <si>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</si>
  <si>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</si>
  <si>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</si>
  <si>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</si>
  <si>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</si>
  <si>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</si>
  <si>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</si>
  <si>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</si>
  <si>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</si>
  <si>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</si>
  <si>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</si>
  <si>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</si>
  <si>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</si>
  <si>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</si>
  <si>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</si>
  <si>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</si>
  <si>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</si>
  <si>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</si>
  <si>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</si>
  <si>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</si>
  <si>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</si>
  <si>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</si>
  <si>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</si>
  <si>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</si>
  <si>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</si>
  <si>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</si>
  <si>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</si>
  <si>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</si>
  <si>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</si>
  <si>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</si>
  <si>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NOTAS</t>
  </si>
  <si>
    <t>DESCRIPCIÓN</t>
  </si>
  <si>
    <t>I. NOTAS DE DESGLOSE: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</si>
  <si>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</si>
  <si>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</si>
  <si>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</si>
  <si>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</si>
  <si>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</si>
  <si>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3. Menos ingresos presupuestarios no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</si>
  <si>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</si>
  <si>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</si>
  <si>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</si>
  <si>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</si>
  <si>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</si>
  <si>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</si>
  <si>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</si>
  <si>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</si>
  <si>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</si>
  <si>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</si>
  <si>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</si>
  <si>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</si>
  <si>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</si>
  <si>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</si>
  <si>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</si>
  <si>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</si>
  <si>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</si>
  <si>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</si>
  <si>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</si>
  <si>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</si>
  <si>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</si>
  <si>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</si>
  <si>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</si>
  <si>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</si>
  <si>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</si>
  <si>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</si>
  <si>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</si>
  <si>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</si>
  <si>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</si>
  <si>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</si>
  <si>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</si>
  <si>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Pagos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</si>
  <si>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</si>
  <si>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</si>
  <si>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</si>
  <si>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</si>
  <si>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</si>
  <si>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</si>
  <si>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</si>
  <si>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</si>
  <si>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</si>
  <si>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</si>
  <si>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</si>
  <si>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</si>
  <si>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</si>
  <si>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</si>
  <si>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</si>
  <si>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</si>
  <si>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</si>
  <si>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</si>
  <si>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</si>
  <si>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</si>
  <si>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</si>
  <si>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</si>
  <si>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</si>
  <si>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</si>
  <si>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</si>
  <si>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</si>
  <si>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</si>
  <si>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</si>
  <si>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</si>
  <si>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</si>
  <si>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</si>
  <si>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</si>
  <si>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</si>
  <si>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</si>
  <si>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</si>
  <si>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</si>
  <si>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</si>
  <si>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</si>
  <si>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</si>
  <si>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</si>
  <si>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</si>
  <si>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</si>
  <si>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</si>
  <si>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</si>
  <si>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</si>
  <si>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</si>
  <si>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</si>
  <si>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</si>
  <si>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</si>
  <si>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</si>
  <si>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</si>
  <si>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</si>
  <si>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</si>
  <si>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</si>
  <si>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</si>
  <si>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</si>
  <si>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</si>
  <si>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</si>
  <si>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</si>
  <si>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</si>
  <si>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</si>
  <si>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</si>
  <si>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</si>
  <si>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</si>
  <si>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</si>
  <si>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</si>
  <si>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</si>
  <si>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</si>
  <si>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</si>
  <si>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</si>
  <si>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</si>
  <si>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</si>
  <si>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</si>
  <si>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</si>
  <si>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</si>
  <si>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</si>
  <si>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</si>
  <si>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</si>
  <si>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</si>
  <si>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</si>
  <si>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</si>
  <si>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</si>
  <si>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</si>
  <si>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</si>
  <si>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</si>
  <si>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</si>
  <si>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</si>
  <si>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</si>
  <si>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</si>
  <si>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</si>
  <si>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</si>
  <si>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</si>
  <si>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</si>
  <si>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</si>
  <si>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</si>
  <si>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</si>
  <si>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</si>
  <si>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</si>
  <si>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</si>
  <si>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</si>
  <si>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</si>
  <si>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</si>
  <si>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</si>
  <si>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</si>
  <si>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</si>
  <si>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</si>
  <si>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</si>
  <si>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</si>
  <si>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</si>
  <si>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</si>
  <si>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</si>
  <si>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</si>
  <si>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</si>
  <si>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</si>
  <si>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</si>
  <si>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</si>
  <si>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</si>
  <si>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</si>
  <si>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</si>
  <si>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</si>
  <si>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</si>
  <si>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</si>
  <si>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</si>
  <si>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</si>
  <si>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</si>
  <si>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</si>
  <si>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</si>
  <si>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</si>
  <si>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</si>
  <si>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</si>
  <si>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</si>
  <si>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</si>
  <si>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</si>
  <si>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</si>
  <si>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</si>
  <si>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</si>
  <si>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</si>
  <si>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</si>
  <si>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</si>
  <si>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</si>
  <si>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</si>
  <si>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</si>
  <si>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</si>
  <si>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</si>
  <si>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</si>
  <si>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</si>
  <si>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</si>
  <si>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</si>
  <si>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</si>
  <si>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</si>
  <si>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</si>
  <si>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</si>
  <si>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</si>
  <si>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</si>
  <si>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</si>
  <si>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</si>
  <si>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</si>
  <si>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</si>
  <si>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</si>
  <si>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</si>
  <si>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</si>
  <si>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</si>
  <si>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</si>
  <si>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</si>
  <si>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</si>
  <si>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</si>
  <si>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</si>
  <si>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</si>
  <si>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</si>
  <si>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</si>
  <si>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</si>
  <si>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</si>
  <si>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</si>
  <si>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</si>
  <si>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</si>
  <si>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</si>
  <si>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</si>
  <si>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</si>
  <si>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</si>
  <si>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</si>
  <si>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</si>
  <si>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</si>
  <si>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</si>
  <si>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</si>
  <si>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</si>
  <si>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</si>
  <si>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</si>
  <si>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</si>
  <si>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</si>
  <si>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</si>
  <si>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</si>
  <si>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</si>
  <si>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</si>
  <si>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</si>
  <si>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</si>
  <si>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</si>
  <si>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</si>
  <si>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</si>
  <si>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</si>
  <si>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</si>
  <si>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</si>
  <si>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</si>
  <si>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</si>
  <si>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</si>
  <si>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</si>
  <si>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</si>
  <si>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</si>
  <si>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</si>
  <si>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</si>
  <si>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</si>
  <si>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</si>
  <si>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</si>
  <si>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</si>
  <si>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</si>
  <si>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</si>
  <si>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</si>
  <si>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</si>
  <si>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</si>
  <si>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</si>
  <si>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</si>
  <si>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</si>
  <si>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</si>
  <si>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</si>
  <si>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</si>
  <si>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</si>
  <si>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</si>
  <si>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</si>
  <si>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</si>
  <si>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</si>
  <si>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</si>
  <si>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</si>
  <si>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</si>
  <si>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</si>
  <si>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</si>
  <si>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</si>
  <si>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</si>
  <si>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</si>
  <si>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</si>
  <si>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</si>
  <si>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</si>
  <si>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</si>
  <si>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</si>
  <si>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</si>
  <si>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</si>
  <si>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</si>
  <si>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</si>
  <si>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</si>
  <si>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</si>
  <si>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</si>
  <si>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</si>
  <si>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</si>
  <si>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</si>
  <si>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</si>
  <si>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</si>
  <si>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</si>
  <si>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</si>
  <si>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</si>
  <si>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</si>
  <si>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</si>
  <si>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</si>
  <si>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</si>
  <si>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</si>
  <si>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</si>
  <si>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</si>
  <si>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</si>
  <si>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</si>
  <si>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</si>
  <si>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</si>
  <si>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</si>
  <si>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</si>
  <si>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</si>
  <si>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</si>
  <si>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</si>
  <si>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</si>
  <si>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</si>
  <si>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</si>
  <si>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</si>
  <si>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</si>
  <si>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</si>
  <si>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</si>
  <si>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</si>
  <si>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</si>
  <si>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</si>
  <si>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</si>
  <si>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</si>
  <si>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</si>
  <si>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</si>
  <si>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</si>
  <si>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</si>
  <si>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</si>
  <si>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</si>
  <si>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</si>
  <si>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</si>
  <si>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</si>
  <si>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</si>
  <si>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</si>
  <si>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</si>
  <si>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</si>
  <si>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</si>
  <si>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</si>
  <si>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</si>
  <si>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</si>
  <si>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</si>
  <si>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</si>
  <si>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</si>
  <si>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</si>
  <si>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</si>
  <si>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</si>
  <si>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</si>
  <si>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</si>
  <si>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</si>
  <si>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</si>
  <si>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</si>
  <si>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</si>
  <si>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</si>
  <si>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</si>
  <si>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</si>
  <si>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</si>
  <si>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</si>
  <si>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</si>
  <si>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</si>
  <si>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</si>
  <si>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</si>
  <si>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</si>
  <si>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</si>
  <si>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</si>
  <si>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</si>
  <si>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</si>
  <si>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</si>
  <si>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</si>
  <si>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</si>
  <si>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</si>
  <si>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</si>
  <si>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</si>
  <si>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</si>
  <si>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</si>
  <si>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</si>
  <si>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</si>
  <si>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</si>
  <si>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</si>
  <si>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</si>
  <si>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</si>
  <si>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</si>
  <si>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</si>
  <si>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</si>
  <si>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</si>
  <si>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</si>
  <si>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</si>
  <si>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</si>
  <si>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</si>
  <si>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</si>
  <si>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</si>
  <si>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</si>
  <si>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</si>
  <si>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</si>
  <si>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</si>
  <si>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</si>
  <si>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</si>
  <si>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</si>
  <si>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</si>
  <si>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</si>
  <si>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</si>
  <si>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</si>
  <si>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</si>
  <si>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</si>
  <si>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</si>
  <si>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</si>
  <si>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</si>
  <si>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</si>
  <si>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</si>
  <si>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</si>
  <si>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</si>
  <si>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</si>
  <si>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</si>
  <si>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</si>
  <si>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</si>
  <si>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</si>
  <si>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</si>
  <si>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</si>
  <si>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</si>
  <si>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</si>
  <si>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</si>
  <si>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</si>
  <si>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</si>
  <si>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</si>
  <si>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</si>
  <si>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</si>
  <si>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</si>
  <si>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</si>
  <si>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</si>
  <si>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</si>
  <si>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</si>
  <si>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</si>
  <si>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</si>
  <si>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</si>
  <si>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</si>
  <si>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</si>
  <si>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</si>
  <si>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</si>
  <si>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</si>
  <si>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</si>
  <si>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</si>
  <si>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</si>
  <si>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</si>
  <si>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</si>
  <si>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</si>
  <si>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</si>
  <si>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</si>
  <si>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</si>
  <si>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</si>
  <si>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</si>
  <si>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</si>
  <si>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</si>
  <si>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</si>
  <si>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</si>
  <si>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</si>
  <si>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</si>
  <si>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</si>
  <si>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</si>
  <si>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</si>
  <si>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</si>
  <si>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</si>
  <si>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</si>
  <si>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</si>
  <si>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</si>
  <si>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</si>
  <si>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</si>
  <si>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</si>
  <si>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</si>
  <si>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</si>
  <si>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</si>
  <si>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</si>
  <si>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</si>
  <si>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</si>
  <si>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</si>
  <si>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</si>
  <si>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</si>
  <si>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</si>
  <si>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</si>
  <si>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</si>
  <si>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</si>
  <si>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</si>
  <si>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</si>
  <si>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</si>
  <si>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</si>
  <si>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</si>
  <si>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</si>
  <si>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</si>
  <si>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Comité Municipal de Agua Potable y Alcantarillado de Salamanca, Guanajuato.</t>
  </si>
  <si>
    <t>Correspondiente del 1 de Enero al 31 de Diciembre de 2023</t>
  </si>
  <si>
    <t>PEPS</t>
  </si>
  <si>
    <t>Linea 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</si>
</sst>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7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 applyAlignment="1">
      <alignment wrapText="1"/>
    </xf>
    <xf numFmtId="4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9" fontId="2" fillId="0" borderId="0" xfId="14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49" fontId="2" fillId="0" borderId="2" xfId="13" applyNumberFormat="1" applyFont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2" fillId="5" borderId="0" xfId="9" applyFont="1" applyFill="1" applyAlignment="1">
      <alignment horizontal="center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indent="1"/>
    </xf>
    <xf numFmtId="3" fontId="8" fillId="7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1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indent="1"/>
    </xf>
    <xf numFmtId="0" fontId="2" fillId="0" borderId="21" xfId="12" applyFont="1" applyBorder="1" applyAlignment="1">
      <alignment wrapText="1"/>
    </xf>
    <xf numFmtId="0" fontId="9" fillId="0" borderId="21" xfId="12" applyFont="1" applyBorder="1"/>
    <xf numFmtId="9" fontId="2" fillId="0" borderId="21" xfId="14" applyFont="1" applyBorder="1"/>
    <xf numFmtId="0" fontId="9" fillId="0" borderId="21" xfId="8" applyFont="1" applyBorder="1" applyAlignment="1">
      <alignment horizontal="center" vertical="center"/>
    </xf>
    <xf numFmtId="0" fontId="2" fillId="0" borderId="21" xfId="12" applyFont="1" applyBorder="1"/>
    <xf numFmtId="4" fontId="2" fillId="0" borderId="21" xfId="12" applyNumberFormat="1" applyFont="1" applyBorder="1"/>
    <xf numFmtId="0" fontId="2" fillId="0" borderId="21" xfId="12" applyFont="1" applyBorder="1" applyAlignment="1">
      <alignment horizontal="center" vertical="center"/>
    </xf>
    <xf numFmtId="0" fontId="2" fillId="0" borderId="21" xfId="12" applyFont="1" applyBorder="1" applyAlignment="1">
      <alignment horizontal="center"/>
    </xf>
    <xf numFmtId="0" fontId="9" fillId="0" borderId="21" xfId="8" applyFont="1" applyBorder="1" applyAlignment="1">
      <alignment vertical="center"/>
    </xf>
    <xf numFmtId="4" fontId="9" fillId="0" borderId="21" xfId="8" applyNumberFormat="1" applyFont="1" applyBorder="1" applyAlignment="1">
      <alignment vertical="center"/>
    </xf>
    <xf numFmtId="0" fontId="12" fillId="5" borderId="0" xfId="8" applyFont="1" applyFill="1" applyAlignment="1">
      <alignment vertical="center" wrapText="1"/>
    </xf>
    <xf numFmtId="0" fontId="11" fillId="4" borderId="0" xfId="8" applyFont="1" applyFill="1" applyAlignment="1">
      <alignment vertical="center"/>
    </xf>
    <xf numFmtId="0" fontId="12" fillId="5" borderId="0" xfId="8" applyFont="1" applyFill="1" applyAlignment="1">
      <alignment vertical="center"/>
    </xf>
    <xf numFmtId="4" fontId="9" fillId="0" borderId="0" xfId="8" applyNumberFormat="1" applyFont="1" applyAlignment="1">
      <alignment vertical="center"/>
    </xf>
    <xf numFmtId="0" fontId="12" fillId="6" borderId="0" xfId="8" applyFont="1" applyFill="1" applyAlignment="1">
      <alignment vertical="center"/>
    </xf>
    <xf numFmtId="9" fontId="2" fillId="0" borderId="21" xfId="12" applyNumberFormat="1" applyFont="1" applyBorder="1"/>
    <xf numFmtId="0" fontId="9" fillId="0" borderId="22" xfId="9" applyFont="1" applyBorder="1" applyAlignment="1">
      <alignment horizontal="center"/>
    </xf>
    <xf numFmtId="0" fontId="9" fillId="0" borderId="22" xfId="9" applyFont="1" applyBorder="1"/>
    <xf numFmtId="4" fontId="9" fillId="0" borderId="22" xfId="9" applyNumberFormat="1" applyFont="1" applyBorder="1"/>
    <xf numFmtId="0" fontId="9" fillId="0" borderId="21" xfId="9" applyFont="1" applyBorder="1" applyAlignment="1">
      <alignment horizontal="center"/>
    </xf>
    <xf numFmtId="0" fontId="9" fillId="0" borderId="21" xfId="9" applyFont="1" applyBorder="1"/>
    <xf numFmtId="4" fontId="9" fillId="0" borderId="21" xfId="9" applyNumberFormat="1" applyFont="1" applyBorder="1"/>
    <xf numFmtId="0" fontId="8" fillId="0" borderId="21" xfId="9" applyFont="1" applyBorder="1" applyAlignment="1">
      <alignment horizontal="center"/>
    </xf>
    <xf numFmtId="0" fontId="8" fillId="0" borderId="21" xfId="9" applyFont="1" applyBorder="1"/>
    <xf numFmtId="4" fontId="8" fillId="0" borderId="21" xfId="9" applyNumberFormat="1" applyFont="1" applyBorder="1"/>
    <xf numFmtId="0" fontId="8" fillId="0" borderId="21" xfId="9" applyFont="1" applyBorder="1" applyAlignment="1">
      <alignment horizontal="left" indent="1"/>
    </xf>
    <xf numFmtId="0" fontId="8" fillId="0" borderId="21" xfId="2" applyFont="1" applyBorder="1" applyAlignment="1">
      <alignment horizontal="center"/>
    </xf>
    <xf numFmtId="0" fontId="8" fillId="0" borderId="21" xfId="2" applyFont="1" applyBorder="1"/>
    <xf numFmtId="4" fontId="8" fillId="0" borderId="21" xfId="19" applyNumberFormat="1" applyFont="1" applyFill="1" applyBorder="1"/>
    <xf numFmtId="0" fontId="9" fillId="0" borderId="21" xfId="2" applyFont="1" applyBorder="1" applyAlignment="1">
      <alignment horizontal="center"/>
    </xf>
    <xf numFmtId="0" fontId="9" fillId="0" borderId="21" xfId="2" applyFont="1" applyBorder="1"/>
    <xf numFmtId="4" fontId="9" fillId="0" borderId="21" xfId="19" applyNumberFormat="1" applyFont="1" applyFill="1" applyBorder="1"/>
    <xf numFmtId="0" fontId="1" fillId="0" borderId="21" xfId="9" applyFont="1" applyBorder="1"/>
    <xf numFmtId="0" fontId="1" fillId="0" borderId="21" xfId="2" applyFont="1" applyBorder="1"/>
    <xf numFmtId="4" fontId="8" fillId="0" borderId="21" xfId="18" applyNumberFormat="1" applyFont="1" applyFill="1" applyBorder="1"/>
    <xf numFmtId="0" fontId="2" fillId="0" borderId="21" xfId="2" applyFont="1" applyBorder="1"/>
    <xf numFmtId="4" fontId="9" fillId="0" borderId="21" xfId="18" applyNumberFormat="1" applyFont="1" applyFill="1" applyBorder="1"/>
    <xf numFmtId="0" fontId="8" fillId="0" borderId="21" xfId="2" applyFont="1" applyBorder="1" applyAlignment="1">
      <alignment horizontal="left" indent="1"/>
    </xf>
    <xf numFmtId="4" fontId="8" fillId="0" borderId="21" xfId="2" applyNumberFormat="1" applyFont="1" applyBorder="1"/>
    <xf numFmtId="0" fontId="2" fillId="0" borderId="21" xfId="9" applyFont="1" applyBorder="1"/>
    <xf numFmtId="4" fontId="5" fillId="0" borderId="21" xfId="2" applyNumberFormat="1" applyFont="1" applyBorder="1" applyAlignment="1" applyProtection="1">
      <alignment vertical="top"/>
      <protection locked="0"/>
    </xf>
    <xf numFmtId="0" fontId="8" fillId="0" borderId="21" xfId="9" quotePrefix="1" applyFont="1" applyBorder="1" applyAlignment="1">
      <alignment horizontal="left" indent="1"/>
    </xf>
    <xf numFmtId="3" fontId="5" fillId="0" borderId="0" xfId="10" applyNumberFormat="1" applyFont="1"/>
    <xf numFmtId="43" fontId="5" fillId="0" borderId="0" xfId="18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</cellXfs>
  <cellStyles count="274">
    <cellStyle name="Euro" xfId="39" xr:uid="{3ED6FCAA-9F49-42A1-A7A9-B084215A2D33}"/>
    <cellStyle name="Hipervínculo" xfId="11" builtinId="8"/>
    <cellStyle name="Millares" xfId="18" builtinId="3"/>
    <cellStyle name="Millares 2" xfId="1" xr:uid="{00000000-0005-0000-0000-000002000000}"/>
    <cellStyle name="Millares 2 10" xfId="120" xr:uid="{FB19F172-D14F-42D7-8683-E2B00C202924}"/>
    <cellStyle name="Millares 2 10 2" xfId="239" xr:uid="{4CA744C0-6653-4BC1-A0BC-C66D5297072A}"/>
    <cellStyle name="Millares 2 11" xfId="110" xr:uid="{4A68FA8B-CB2C-4C1D-AD74-ED2A5DC3DA2B}"/>
    <cellStyle name="Millares 2 11 2" xfId="233" xr:uid="{2ED23B18-3618-4F44-A2C9-391206868F19}"/>
    <cellStyle name="Millares 2 12" xfId="100" xr:uid="{161EBE2B-9B87-446E-9A6C-642BCCC91E11}"/>
    <cellStyle name="Millares 2 12 2" xfId="227" xr:uid="{A0D28778-D189-4DB6-A227-0EB875C0D404}"/>
    <cellStyle name="Millares 2 13" xfId="90" xr:uid="{5F196059-1D12-4111-9BCA-6D1CE40E3229}"/>
    <cellStyle name="Millares 2 13 2" xfId="221" xr:uid="{BF76E975-BC3A-4503-AFF5-FF64A2999ACA}"/>
    <cellStyle name="Millares 2 14" xfId="80" xr:uid="{5A96BECB-CEB3-4A82-81E5-EF6189A23743}"/>
    <cellStyle name="Millares 2 14 2" xfId="215" xr:uid="{89F33B65-FCF1-4B12-B71A-909DF9480536}"/>
    <cellStyle name="Millares 2 15" xfId="70" xr:uid="{9754C9CD-0D1D-4CA1-B3CD-98946E000B3C}"/>
    <cellStyle name="Millares 2 15 2" xfId="209" xr:uid="{14912245-BA2A-4347-BD0A-08EBB4CFDC75}"/>
    <cellStyle name="Millares 2 16" xfId="60" xr:uid="{82BAFA07-CB8D-4A05-AD3A-19B94F6349C7}"/>
    <cellStyle name="Millares 2 16 2" xfId="203" xr:uid="{3D1F0758-78DE-4487-80F5-4C80E6A2D0F8}"/>
    <cellStyle name="Millares 2 17" xfId="26" xr:uid="{27DE4A94-D2DE-4D45-A405-55DD5B821EED}"/>
    <cellStyle name="Millares 2 18" xfId="181" xr:uid="{1D5D56A0-4EE5-4113-9849-2F56D43C5214}"/>
    <cellStyle name="Millares 2 19" xfId="20" xr:uid="{542E7F4D-C2DC-4F02-97D5-F2305ECECAF9}"/>
    <cellStyle name="Millares 2 2" xfId="15" xr:uid="{00000000-0005-0000-0000-000003000000}"/>
    <cellStyle name="Millares 2 2 10" xfId="101" xr:uid="{AA93993E-E18F-4620-B97F-BBD01328D478}"/>
    <cellStyle name="Millares 2 2 10 2" xfId="228" xr:uid="{1473B951-9A55-4ABB-8C5A-E210B5BE5BA7}"/>
    <cellStyle name="Millares 2 2 11" xfId="91" xr:uid="{95892D19-4F24-470E-AB9A-8A40A7585D4D}"/>
    <cellStyle name="Millares 2 2 11 2" xfId="222" xr:uid="{F4424D99-3E6D-4B78-BF2E-395368525789}"/>
    <cellStyle name="Millares 2 2 12" xfId="81" xr:uid="{2FC6106E-B867-4C15-8C82-7F54BC9EFA1A}"/>
    <cellStyle name="Millares 2 2 12 2" xfId="216" xr:uid="{98F85F2B-C9FF-435B-8DD0-193628C2AF8B}"/>
    <cellStyle name="Millares 2 2 13" xfId="71" xr:uid="{67A20FB5-580B-468D-96D9-302B1B026405}"/>
    <cellStyle name="Millares 2 2 13 2" xfId="210" xr:uid="{5719BD10-55B4-4425-BE7B-14FD15211B9F}"/>
    <cellStyle name="Millares 2 2 14" xfId="61" xr:uid="{FD22799B-D51E-4BFD-99A6-78BA0B37FBA6}"/>
    <cellStyle name="Millares 2 2 14 2" xfId="204" xr:uid="{6A7CCEFA-CB53-4DC0-8A59-37732704872A}"/>
    <cellStyle name="Millares 2 2 15" xfId="178" xr:uid="{B24D5256-E054-4F94-AD92-15F3326E1107}"/>
    <cellStyle name="Millares 2 2 15 2" xfId="271" xr:uid="{CD5A0F97-D811-4E73-AB62-372A93C2A373}"/>
    <cellStyle name="Millares 2 2 16" xfId="27" xr:uid="{5D42F6D7-769B-4F5F-A4F6-863D6F6E04BA}"/>
    <cellStyle name="Millares 2 2 17" xfId="182" xr:uid="{2008A4B0-E2DF-4800-891F-9655B7F1376F}"/>
    <cellStyle name="Millares 2 2 18" xfId="21" xr:uid="{B8B877B1-2238-4E47-9F75-B7818FFB4456}"/>
    <cellStyle name="Millares 2 2 2" xfId="33" xr:uid="{474082B4-8C3A-4799-A167-9EEBCD9D39B6}"/>
    <cellStyle name="Millares 2 2 2 2" xfId="53" xr:uid="{5C0CA39A-5065-4ACE-A01B-B8407F4F6FAB}"/>
    <cellStyle name="Millares 2 2 2 2 2" xfId="199" xr:uid="{D5F64CD8-880B-455D-8BD6-17E1FF6EBD12}"/>
    <cellStyle name="Millares 2 2 2 3" xfId="188" xr:uid="{2450DD12-E04B-4304-BAEC-F30D06FDC4A3}"/>
    <cellStyle name="Millares 2 2 3" xfId="41" xr:uid="{9884D55B-5057-4A5B-AE1C-4151CB66E166}"/>
    <cellStyle name="Millares 2 2 3 2" xfId="194" xr:uid="{94396DA6-0A71-485E-90B4-07928D0D3B69}"/>
    <cellStyle name="Millares 2 2 4" xfId="160" xr:uid="{3BD452B5-12DE-4CCF-BADA-D293F9F27BF4}"/>
    <cellStyle name="Millares 2 2 4 2" xfId="263" xr:uid="{8F4CCFCA-575A-48E7-B1D9-CC7F42964478}"/>
    <cellStyle name="Millares 2 2 5" xfId="150" xr:uid="{C99874F8-3A29-497C-9060-008029E1E77E}"/>
    <cellStyle name="Millares 2 2 5 2" xfId="257" xr:uid="{F143EE15-353F-4FCC-AE5C-F8E125EE1BAB}"/>
    <cellStyle name="Millares 2 2 6" xfId="141" xr:uid="{162751A5-DDB4-4CFC-9732-052F15230FFB}"/>
    <cellStyle name="Millares 2 2 6 2" xfId="252" xr:uid="{0B7D25B9-C457-464C-A9B7-BBBBB7893D18}"/>
    <cellStyle name="Millares 2 2 7" xfId="131" xr:uid="{BA3B4202-4F67-4F51-B9D2-A00B5522DC47}"/>
    <cellStyle name="Millares 2 2 7 2" xfId="246" xr:uid="{CD56A99A-B32F-407E-9152-8F69FB76E7D7}"/>
    <cellStyle name="Millares 2 2 8" xfId="121" xr:uid="{DD02014D-2C84-42A5-A843-BCEE139C3C19}"/>
    <cellStyle name="Millares 2 2 8 2" xfId="240" xr:uid="{BCBC72D4-20F8-4DB9-8555-E73745933549}"/>
    <cellStyle name="Millares 2 2 9" xfId="111" xr:uid="{81237A4B-459B-4464-A116-9D8CE10A7F01}"/>
    <cellStyle name="Millares 2 2 9 2" xfId="234" xr:uid="{E581E280-D14F-42C9-B764-7EA6DBDAB30F}"/>
    <cellStyle name="Millares 2 3" xfId="16" xr:uid="{00000000-0005-0000-0000-000004000000}"/>
    <cellStyle name="Millares 2 3 10" xfId="102" xr:uid="{6A255E70-0321-4EDC-A788-D33CB71D55A5}"/>
    <cellStyle name="Millares 2 3 10 2" xfId="229" xr:uid="{66ABB15A-6C21-4563-8CCE-911A172EC30B}"/>
    <cellStyle name="Millares 2 3 11" xfId="92" xr:uid="{50ECD73D-356E-4D02-AD31-29FDFA0DDC53}"/>
    <cellStyle name="Millares 2 3 11 2" xfId="223" xr:uid="{23B69A5F-0311-4B94-9D69-4DCB7D7959D4}"/>
    <cellStyle name="Millares 2 3 12" xfId="82" xr:uid="{C9503B7C-7AF6-4148-B474-77F2FBA8B847}"/>
    <cellStyle name="Millares 2 3 12 2" xfId="217" xr:uid="{0668EFA2-05F3-48FF-B38A-DA6C51F98C59}"/>
    <cellStyle name="Millares 2 3 13" xfId="72" xr:uid="{1F0710E7-1586-4529-867B-C4CF08BA147F}"/>
    <cellStyle name="Millares 2 3 13 2" xfId="211" xr:uid="{F694F732-E7E2-4520-A8EE-427E752399D9}"/>
    <cellStyle name="Millares 2 3 14" xfId="62" xr:uid="{CFDCF141-34C5-4D8B-A360-ABB7065E33F9}"/>
    <cellStyle name="Millares 2 3 14 2" xfId="205" xr:uid="{13612C9A-201F-40B4-A29D-7EEF51A28A7E}"/>
    <cellStyle name="Millares 2 3 15" xfId="180" xr:uid="{A7066D53-D9F6-4C59-AA4D-3695862ECCFB}"/>
    <cellStyle name="Millares 2 3 15 2" xfId="273" xr:uid="{E12E7848-4E05-4C94-9458-48EAC67B554D}"/>
    <cellStyle name="Millares 2 3 16" xfId="28" xr:uid="{04A6C3B6-4902-414F-A7F5-EB58CD4B40A8}"/>
    <cellStyle name="Millares 2 3 17" xfId="183" xr:uid="{25B99675-93CB-4C88-8B2E-04D46CEA8508}"/>
    <cellStyle name="Millares 2 3 18" xfId="22" xr:uid="{3E09247A-7E68-485A-9DEA-6B298C786C66}"/>
    <cellStyle name="Millares 2 3 2" xfId="34" xr:uid="{A0920F74-B335-4B29-BC43-D321BE8B2735}"/>
    <cellStyle name="Millares 2 3 2 2" xfId="54" xr:uid="{9C5CFFF3-CD98-473A-B7E8-6D0EAE6F80A3}"/>
    <cellStyle name="Millares 2 3 2 2 2" xfId="200" xr:uid="{80ED91DD-CE49-4BE1-92C5-DBAEC75A6289}"/>
    <cellStyle name="Millares 2 3 2 3" xfId="189" xr:uid="{6142215F-0EA5-44E9-870D-B88D6E473849}"/>
    <cellStyle name="Millares 2 3 3" xfId="42" xr:uid="{54119D9B-4227-43E6-ADF7-F27D9C5353C9}"/>
    <cellStyle name="Millares 2 3 3 2" xfId="195" xr:uid="{35D2B1F4-0500-481F-A654-E2341ADF4F94}"/>
    <cellStyle name="Millares 2 3 4" xfId="161" xr:uid="{616E703B-9295-4568-BDEB-DE08E3F4BC28}"/>
    <cellStyle name="Millares 2 3 4 2" xfId="264" xr:uid="{74E47349-1461-4C76-9EC8-936D10FEF0C5}"/>
    <cellStyle name="Millares 2 3 5" xfId="151" xr:uid="{393606C8-F4E9-4435-8B5A-583102C81789}"/>
    <cellStyle name="Millares 2 3 5 2" xfId="258" xr:uid="{63CC57B6-4560-4B65-AB3C-8BCBBBFEA843}"/>
    <cellStyle name="Millares 2 3 6" xfId="142" xr:uid="{64A18AC5-9A0C-4749-9501-29B04F5209F0}"/>
    <cellStyle name="Millares 2 3 6 2" xfId="253" xr:uid="{9E944FFC-82B7-48B0-9005-DA454140EDA1}"/>
    <cellStyle name="Millares 2 3 7" xfId="132" xr:uid="{2D9D3768-AA32-4A64-8247-281AFEAD545C}"/>
    <cellStyle name="Millares 2 3 7 2" xfId="247" xr:uid="{1A9D58AB-BE8D-4FCC-9F1E-22A3BDEAA5FE}"/>
    <cellStyle name="Millares 2 3 8" xfId="122" xr:uid="{F5E47330-DF64-4F84-AF9C-8C6F51351EFB}"/>
    <cellStyle name="Millares 2 3 8 2" xfId="241" xr:uid="{0A2C747D-934D-4A58-83BD-DCDD8895735D}"/>
    <cellStyle name="Millares 2 3 9" xfId="112" xr:uid="{66FF5E6C-F229-4841-9E3C-1D4CC2031DA2}"/>
    <cellStyle name="Millares 2 3 9 2" xfId="235" xr:uid="{15A13CD5-E315-4399-958B-EF8BFBF0D70A}"/>
    <cellStyle name="Millares 2 4" xfId="32" xr:uid="{3116FF66-23E9-45A8-95DD-4875B88A78AD}"/>
    <cellStyle name="Millares 2 4 10" xfId="79" xr:uid="{E06742C7-8977-4613-A08A-1EF30A4ED7A2}"/>
    <cellStyle name="Millares 2 4 10 2" xfId="214" xr:uid="{E0FD6C3C-E39A-459C-A967-574FD8BF6A82}"/>
    <cellStyle name="Millares 2 4 11" xfId="69" xr:uid="{C8CE9B30-5F83-4425-940C-2F8E494DA802}"/>
    <cellStyle name="Millares 2 4 11 2" xfId="208" xr:uid="{6BC2CCB1-C16D-467F-B833-D5A1281C6E8B}"/>
    <cellStyle name="Millares 2 4 12" xfId="187" xr:uid="{D02A6A98-B7C0-4223-BF6C-9BF6862AC4D6}"/>
    <cellStyle name="Millares 2 4 2" xfId="52" xr:uid="{37061173-D408-4414-A9D1-D4D7183B5553}"/>
    <cellStyle name="Millares 2 4 2 2" xfId="198" xr:uid="{90A5C5CF-E02F-47A4-B90A-2B46A470A61A}"/>
    <cellStyle name="Millares 2 4 3" xfId="158" xr:uid="{C63B8501-6009-4BE0-BD73-F9EF25506D3A}"/>
    <cellStyle name="Millares 2 4 3 2" xfId="261" xr:uid="{2FF258F9-4158-4FCC-98F9-11A0E94F9346}"/>
    <cellStyle name="Millares 2 4 4" xfId="139" xr:uid="{A4796F4D-1E1B-436C-8C8C-463F37A65627}"/>
    <cellStyle name="Millares 2 4 4 2" xfId="250" xr:uid="{654FF11C-F97C-4148-BFA6-412576620AA1}"/>
    <cellStyle name="Millares 2 4 5" xfId="129" xr:uid="{87770C56-20E9-43F4-996B-18C211DF7FC6}"/>
    <cellStyle name="Millares 2 4 5 2" xfId="244" xr:uid="{D2560F60-C2E0-4160-999E-55BEBAE33DB1}"/>
    <cellStyle name="Millares 2 4 6" xfId="119" xr:uid="{2A79A270-3026-47E8-98AD-8C7CDFA4448D}"/>
    <cellStyle name="Millares 2 4 6 2" xfId="238" xr:uid="{B5428ED1-158C-46AF-96B1-C7AD1190ED6F}"/>
    <cellStyle name="Millares 2 4 7" xfId="109" xr:uid="{B52B1B9D-D7A9-4EAF-A062-68F06470C132}"/>
    <cellStyle name="Millares 2 4 7 2" xfId="232" xr:uid="{1F379244-9D54-4AE4-AF87-91CAA7562369}"/>
    <cellStyle name="Millares 2 4 8" xfId="99" xr:uid="{7D7B6065-2AE1-4B1D-9628-BD81F65F27A8}"/>
    <cellStyle name="Millares 2 4 8 2" xfId="226" xr:uid="{133C6985-07B3-4CD2-9FED-70F6778024C8}"/>
    <cellStyle name="Millares 2 4 9" xfId="89" xr:uid="{AEA9146C-90FC-4DF8-86D2-00E219ADCCD8}"/>
    <cellStyle name="Millares 2 4 9 2" xfId="220" xr:uid="{633C5848-DFE0-4C96-AD6A-756345CC7CA9}"/>
    <cellStyle name="Millares 2 5" xfId="40" xr:uid="{DE55DFC0-029C-4FCD-BF5F-87FD96E25DF1}"/>
    <cellStyle name="Millares 2 5 2" xfId="168" xr:uid="{813549D9-1F72-46F4-911B-0812D783B29E}"/>
    <cellStyle name="Millares 2 5 2 2" xfId="267" xr:uid="{58CF3002-799E-444E-9855-2D5D29B7BBB5}"/>
    <cellStyle name="Millares 2 5 3" xfId="193" xr:uid="{3F2BF148-7695-40E3-8B06-B99B7A307089}"/>
    <cellStyle name="Millares 2 6" xfId="159" xr:uid="{B36E4DC8-0B17-4321-A5D0-B45514354635}"/>
    <cellStyle name="Millares 2 6 2" xfId="262" xr:uid="{6CD6F25F-988F-4F92-A0C8-2BADAEF6C029}"/>
    <cellStyle name="Millares 2 7" xfId="149" xr:uid="{C7C032D5-4445-4666-88D1-F21EAC6D0ADD}"/>
    <cellStyle name="Millares 2 7 2" xfId="256" xr:uid="{5784ACFF-DE67-4F72-9548-8ABB94CAA70A}"/>
    <cellStyle name="Millares 2 8" xfId="140" xr:uid="{EAE80DCF-07A8-4DAC-AACA-4D93E4809CE9}"/>
    <cellStyle name="Millares 2 8 2" xfId="251" xr:uid="{F1638B4D-F627-4D83-ACF8-4AFF102D5FFB}"/>
    <cellStyle name="Millares 2 9" xfId="130" xr:uid="{8EF6FA5C-2093-4334-83FD-70BB36E86BC4}"/>
    <cellStyle name="Millares 2 9 2" xfId="245" xr:uid="{9387D404-2F70-42A8-8B28-4063421CA287}"/>
    <cellStyle name="Millares 3" xfId="19" xr:uid="{00000000-0005-0000-0000-000005000000}"/>
    <cellStyle name="Millares 3 10" xfId="103" xr:uid="{EAE85D5C-D2DC-4408-8D82-4BAE0D582B29}"/>
    <cellStyle name="Millares 3 10 2" xfId="230" xr:uid="{0D93E59B-CA12-4F93-A5DD-EBC2F36C7F36}"/>
    <cellStyle name="Millares 3 11" xfId="93" xr:uid="{F4254915-A0D1-489D-AA9E-354325DF400C}"/>
    <cellStyle name="Millares 3 11 2" xfId="224" xr:uid="{4F0D309B-CA20-4FBB-8CEE-C002940E1B8D}"/>
    <cellStyle name="Millares 3 12" xfId="83" xr:uid="{F2EDE88A-6191-457C-9BD2-145A9E2EC591}"/>
    <cellStyle name="Millares 3 12 2" xfId="218" xr:uid="{2593A0D1-3D66-4CDC-9B01-B739EFE20030}"/>
    <cellStyle name="Millares 3 13" xfId="73" xr:uid="{2FC82754-1D31-4F76-B73F-E68AFEA912C2}"/>
    <cellStyle name="Millares 3 13 2" xfId="212" xr:uid="{596AAE5B-F76D-4844-B308-D199F3FCBABC}"/>
    <cellStyle name="Millares 3 14" xfId="63" xr:uid="{2F0F228C-386F-4CD3-915C-FFB74FD81481}"/>
    <cellStyle name="Millares 3 14 2" xfId="206" xr:uid="{913E1EAB-0C32-4DBC-81FE-26234E436BD6}"/>
    <cellStyle name="Millares 3 15" xfId="179" xr:uid="{3A499FD4-9DBF-49D3-A25A-0B6054DAADBA}"/>
    <cellStyle name="Millares 3 15 2" xfId="272" xr:uid="{BE0D81C0-C113-410E-B5BC-CF31AECECC84}"/>
    <cellStyle name="Millares 3 16" xfId="31" xr:uid="{1505428D-0D58-4E79-A07C-FDE8486F1A52}"/>
    <cellStyle name="Millares 3 17" xfId="186" xr:uid="{2D61653F-DA4F-440E-B9F1-79E22ECA8F5F}"/>
    <cellStyle name="Millares 3 18" xfId="25" xr:uid="{6F2E251C-2EFE-4ACF-867E-52035C3E7192}"/>
    <cellStyle name="Millares 3 2" xfId="37" xr:uid="{CD7B19D4-40E7-4987-9202-BFA89EBC9766}"/>
    <cellStyle name="Millares 3 2 2" xfId="55" xr:uid="{5980B15C-CA66-469B-8124-6F19BEFED7AE}"/>
    <cellStyle name="Millares 3 2 2 2" xfId="201" xr:uid="{E02B7512-1FF1-4D07-AAC5-51D2D5D325C8}"/>
    <cellStyle name="Millares 3 2 3" xfId="192" xr:uid="{E849951F-BDC9-4DCD-BC85-C25D40365EA4}"/>
    <cellStyle name="Millares 3 3" xfId="43" xr:uid="{D5CDABB5-6A54-4D3D-BFFA-0DE0E35A8F4B}"/>
    <cellStyle name="Millares 3 3 2" xfId="196" xr:uid="{B6DDFD66-004C-4B29-9C83-6C88D774B2DC}"/>
    <cellStyle name="Millares 3 4" xfId="162" xr:uid="{7A0CE41C-F105-4023-B28C-1D99F34A7824}"/>
    <cellStyle name="Millares 3 4 2" xfId="265" xr:uid="{FA74E4A0-9B14-48A4-BFD5-42FECEA7F226}"/>
    <cellStyle name="Millares 3 5" xfId="152" xr:uid="{1428DFCB-07FD-4297-8788-D6BFCFCA754E}"/>
    <cellStyle name="Millares 3 5 2" xfId="259" xr:uid="{87A8C521-344E-4EAA-BEF5-63FC127AB997}"/>
    <cellStyle name="Millares 3 6" xfId="143" xr:uid="{B1D9D024-B0D3-40B0-9EF4-9949553A67B6}"/>
    <cellStyle name="Millares 3 6 2" xfId="254" xr:uid="{4046E2C8-0EA9-455D-916C-6F86A6E70E53}"/>
    <cellStyle name="Millares 3 7" xfId="133" xr:uid="{0D8687E0-5BDB-40D7-BE85-33C7F7711380}"/>
    <cellStyle name="Millares 3 7 2" xfId="248" xr:uid="{FD6E7445-7EE3-4DD2-8D6A-2C57760E89DF}"/>
    <cellStyle name="Millares 3 8" xfId="123" xr:uid="{F572CCAB-D59C-4498-BBAC-4D614A99DCFF}"/>
    <cellStyle name="Millares 3 8 2" xfId="242" xr:uid="{DBA2D058-B2EC-4C56-B182-F0DAAC63367A}"/>
    <cellStyle name="Millares 3 9" xfId="113" xr:uid="{01B2C894-D2FD-4199-9157-0C743C73AEE0}"/>
    <cellStyle name="Millares 3 9 2" xfId="236" xr:uid="{FBC5E05E-78D3-47B4-BE49-573BE32D0E06}"/>
    <cellStyle name="Millares 4" xfId="17" xr:uid="{00000000-0005-0000-0000-000006000000}"/>
    <cellStyle name="Millares 4 2" xfId="35" xr:uid="{732A0171-62DF-436E-8B04-713CF3CAA573}"/>
    <cellStyle name="Millares 4 2 2" xfId="190" xr:uid="{09806EBB-54F7-475F-B5E7-EBA0304AC5B1}"/>
    <cellStyle name="Millares 4 3" xfId="169" xr:uid="{F5BD3E7D-02EB-47FA-8E96-A07CB8B80F3D}"/>
    <cellStyle name="Millares 4 3 2" xfId="268" xr:uid="{5852B0D8-4016-490E-A284-2AB182BE10A2}"/>
    <cellStyle name="Millares 4 4" xfId="29" xr:uid="{5C548A42-AC28-4032-9BDE-08C6BF3BFD88}"/>
    <cellStyle name="Millares 4 5" xfId="184" xr:uid="{DBEC968F-F81C-448C-854B-8FA3CCD8021F}"/>
    <cellStyle name="Millares 4 6" xfId="23" xr:uid="{168AA789-2087-4FF7-9EDC-AD68509E5230}"/>
    <cellStyle name="Millares 5" xfId="36" xr:uid="{E05020FB-0561-46D4-9286-25777F15F454}"/>
    <cellStyle name="Millares 5 2" xfId="191" xr:uid="{7470CD29-D6FF-4B92-B896-A743C39DCCAE}"/>
    <cellStyle name="Millares 6" xfId="30" xr:uid="{09CB04C6-3D1C-4ED6-B618-9DA3ED33B8E2}"/>
    <cellStyle name="Millares 7" xfId="185" xr:uid="{DFD4FA3A-37B6-4378-B99F-7A200CFFBA54}"/>
    <cellStyle name="Millares 8" xfId="24" xr:uid="{83CE9F4C-B2C9-4DDE-8750-ABBBCE8D2AC1}"/>
    <cellStyle name="Moneda 2" xfId="44" xr:uid="{9316B7B4-955A-41B4-AE04-14FF4410E128}"/>
    <cellStyle name="Moneda 2 10" xfId="104" xr:uid="{15228240-4987-4F49-8FCE-CE3F6A2DA442}"/>
    <cellStyle name="Moneda 2 10 2" xfId="231" xr:uid="{8F787255-8526-48F7-BA91-9C424A2B5BA5}"/>
    <cellStyle name="Moneda 2 11" xfId="94" xr:uid="{5180A057-3357-49D5-A7D1-DD46FA375274}"/>
    <cellStyle name="Moneda 2 11 2" xfId="225" xr:uid="{85C99DE8-1FBA-419F-9367-9DE93D7B71C6}"/>
    <cellStyle name="Moneda 2 12" xfId="84" xr:uid="{BE0C728F-58BB-4AE1-B2D3-7FB6CCA3A70B}"/>
    <cellStyle name="Moneda 2 12 2" xfId="219" xr:uid="{C1B086F1-B291-4A3F-B21C-62187464D3E4}"/>
    <cellStyle name="Moneda 2 13" xfId="74" xr:uid="{8164BB78-5618-485E-8D94-647C945DEF5B}"/>
    <cellStyle name="Moneda 2 13 2" xfId="213" xr:uid="{06C937D3-EDCD-4B16-ADAE-3C527D9A96A0}"/>
    <cellStyle name="Moneda 2 14" xfId="64" xr:uid="{684FB823-5EAD-4839-9688-BEDCFB15F55D}"/>
    <cellStyle name="Moneda 2 14 2" xfId="207" xr:uid="{F86E76FE-D0AA-4652-8CD9-19A8B9497894}"/>
    <cellStyle name="Moneda 2 15" xfId="197" xr:uid="{FB6E0192-C8F3-4EE5-A8C4-20F727467B26}"/>
    <cellStyle name="Moneda 2 2" xfId="56" xr:uid="{DC396DAE-65E2-40FE-BF90-51F3402DAAE0}"/>
    <cellStyle name="Moneda 2 2 2" xfId="175" xr:uid="{A24AA166-480E-491A-B9E2-499F7090728B}"/>
    <cellStyle name="Moneda 2 2 2 2" xfId="270" xr:uid="{797B1071-D71A-497F-88DF-F0FBD12CC0ED}"/>
    <cellStyle name="Moneda 2 2 3" xfId="202" xr:uid="{4ED31BDC-91F1-4494-BA17-14BDA3FFA3F9}"/>
    <cellStyle name="Moneda 2 3" xfId="170" xr:uid="{FE3E2302-85C7-4772-AD4A-BB4B69BAE039}"/>
    <cellStyle name="Moneda 2 3 2" xfId="269" xr:uid="{07EC5193-81E3-4781-B99D-9377CB6D91C4}"/>
    <cellStyle name="Moneda 2 4" xfId="163" xr:uid="{7286554C-85EF-42E0-8893-653BD273E1C6}"/>
    <cellStyle name="Moneda 2 4 2" xfId="266" xr:uid="{F6408B5D-653B-4A9F-AA60-F4DB43BA0078}"/>
    <cellStyle name="Moneda 2 5" xfId="153" xr:uid="{F5E00AC0-99BD-4A22-8E79-03198DFC7C66}"/>
    <cellStyle name="Moneda 2 5 2" xfId="260" xr:uid="{E45BB97D-3F10-4BAD-BD1D-B9D0BCF1B8F7}"/>
    <cellStyle name="Moneda 2 6" xfId="144" xr:uid="{C63854AE-113A-4F2D-9335-B63C7ACDDC3B}"/>
    <cellStyle name="Moneda 2 6 2" xfId="255" xr:uid="{99E0639D-8DEA-401A-86C0-C53F4E5F888D}"/>
    <cellStyle name="Moneda 2 7" xfId="134" xr:uid="{51F67613-2F89-4EFB-B884-FC15FBFFFCB6}"/>
    <cellStyle name="Moneda 2 7 2" xfId="249" xr:uid="{A29D0350-1D9F-48DC-9542-947CE5F111F6}"/>
    <cellStyle name="Moneda 2 8" xfId="124" xr:uid="{46604690-B71A-4C86-A0D7-632D573A0185}"/>
    <cellStyle name="Moneda 2 8 2" xfId="243" xr:uid="{9550A3EF-C6E9-4D9D-897E-EC8608D43B7E}"/>
    <cellStyle name="Moneda 2 9" xfId="114" xr:uid="{7CC20B88-2D3C-402A-A865-68C09A025C5C}"/>
    <cellStyle name="Moneda 2 9 2" xfId="237" xr:uid="{345FCBD4-ACB5-46D3-9D13-7534199DAE46}"/>
    <cellStyle name="Normal" xfId="0" builtinId="0"/>
    <cellStyle name="Normal 2" xfId="2" xr:uid="{00000000-0005-0000-0000-000008000000}"/>
    <cellStyle name="Normal 2 10" xfId="115" xr:uid="{B4C8B26C-2C1A-4142-A309-181DF19D7B2D}"/>
    <cellStyle name="Normal 2 11" xfId="105" xr:uid="{C2609395-86BB-4619-B1CC-7652112EE4B7}"/>
    <cellStyle name="Normal 2 12" xfId="95" xr:uid="{1DFAB629-FB60-4729-BB7D-BECB5676096E}"/>
    <cellStyle name="Normal 2 13" xfId="85" xr:uid="{5ACE3F5E-4D2C-4A8F-BE15-6A59C1EA4BCE}"/>
    <cellStyle name="Normal 2 14" xfId="75" xr:uid="{E309CF29-56F6-4E0C-97DB-19E56601D411}"/>
    <cellStyle name="Normal 2 15" xfId="65" xr:uid="{4A4AD235-085C-4733-8641-B5F509F4484F}"/>
    <cellStyle name="Normal 2 2" xfId="3" xr:uid="{00000000-0005-0000-0000-000009000000}"/>
    <cellStyle name="Normal 2 3" xfId="9" xr:uid="{00000000-0005-0000-0000-00000A000000}"/>
    <cellStyle name="Normal 2 3 2" xfId="57" xr:uid="{A19AD1A0-D56F-4944-8D69-DFF6460F14E3}"/>
    <cellStyle name="Normal 2 4" xfId="171" xr:uid="{C0756401-FF7A-491D-8A20-2201430678FA}"/>
    <cellStyle name="Normal 2 5" xfId="164" xr:uid="{39968177-6CB7-4AA7-AE96-104D5D1B341A}"/>
    <cellStyle name="Normal 2 6" xfId="154" xr:uid="{684159E8-7718-4671-9A14-4A7713CC0A36}"/>
    <cellStyle name="Normal 2 7" xfId="145" xr:uid="{FCA7111A-73C5-4095-A6F6-554C7FA729A3}"/>
    <cellStyle name="Normal 2 8" xfId="135" xr:uid="{681C6708-9409-4BC6-A525-468003160DC4}"/>
    <cellStyle name="Normal 2 9" xfId="125" xr:uid="{05C93465-0914-43F1-83B3-C34E01C8E117}"/>
    <cellStyle name="Normal 3" xfId="8" xr:uid="{00000000-0005-0000-0000-00000B000000}"/>
    <cellStyle name="Normal 3 10" xfId="106" xr:uid="{406B02F3-69E9-407E-89A9-BE051226BD52}"/>
    <cellStyle name="Normal 3 11" xfId="96" xr:uid="{22238B23-A4E8-4993-9C8A-9FFEC2BCB4F1}"/>
    <cellStyle name="Normal 3 12" xfId="86" xr:uid="{79549BF8-E4F9-4A01-B140-0502557D7F26}"/>
    <cellStyle name="Normal 3 13" xfId="76" xr:uid="{CF83ED6E-D492-46B4-AFBE-27E9041766D1}"/>
    <cellStyle name="Normal 3 14" xfId="66" xr:uid="{A7FB77F3-0466-4FFA-9C4D-489287E83D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3 3 2" xfId="172" xr:uid="{BA95150B-073E-4294-BD0C-1E7D741A0BD6}"/>
    <cellStyle name="Normal 3 4" xfId="45" xr:uid="{28E70E58-AC8C-4018-82DE-A1D793C6E22A}"/>
    <cellStyle name="Normal 3 4 2" xfId="165" xr:uid="{DD599CDA-6E05-4020-BAE9-44952B0AAD85}"/>
    <cellStyle name="Normal 3 5" xfId="155" xr:uid="{3096085E-B81E-4B84-87D1-ACD98C89B243}"/>
    <cellStyle name="Normal 3 6" xfId="146" xr:uid="{B3395F4D-47C0-4541-8B31-0BD3F5C51A22}"/>
    <cellStyle name="Normal 3 7" xfId="136" xr:uid="{02E1ECEE-0505-427D-BB9D-24CC43D6C244}"/>
    <cellStyle name="Normal 3 8" xfId="126" xr:uid="{13FD9141-039A-4A00-BA85-6B08A4C7F66D}"/>
    <cellStyle name="Normal 3 9" xfId="116" xr:uid="{99F60DDA-F1B1-4326-A583-2FE98A0E5E5B}"/>
    <cellStyle name="Normal 4" xfId="4" xr:uid="{00000000-0005-0000-0000-00000F000000}"/>
    <cellStyle name="Normal 4 2" xfId="47" xr:uid="{1231B743-13FD-4357-84B3-A16C3F4FAF25}"/>
    <cellStyle name="Normal 4 3" xfId="46" xr:uid="{0E356BB3-CCA0-4C59-8A6D-F81DA45C81F9}"/>
    <cellStyle name="Normal 5" xfId="5" xr:uid="{00000000-0005-0000-0000-000010000000}"/>
    <cellStyle name="Normal 5 2" xfId="49" xr:uid="{7BCD8137-3F2F-4280-ABC6-0B42122796A5}"/>
    <cellStyle name="Normal 5 3" xfId="48" xr:uid="{4049F405-DB20-4E87-9344-98C5D3FB1CF2}"/>
    <cellStyle name="Normal 56" xfId="6" xr:uid="{00000000-0005-0000-0000-000011000000}"/>
    <cellStyle name="Normal 6" xfId="50" xr:uid="{7091D23A-770E-4985-B730-62370329FD3E}"/>
    <cellStyle name="Normal 6 10" xfId="117" xr:uid="{09220C57-1ED3-4FA1-86B1-90D1040E443E}"/>
    <cellStyle name="Normal 6 11" xfId="107" xr:uid="{181F2DA8-38DF-447B-A012-220F283F4B4C}"/>
    <cellStyle name="Normal 6 12" xfId="97" xr:uid="{5614A073-BB53-4030-AE86-59DA2D521384}"/>
    <cellStyle name="Normal 6 13" xfId="87" xr:uid="{7D7A3974-7FB2-48BF-9540-33E9E2DFBF9D}"/>
    <cellStyle name="Normal 6 14" xfId="77" xr:uid="{6F86A32C-082C-4378-B8D6-A7806C9F0E69}"/>
    <cellStyle name="Normal 6 15" xfId="67" xr:uid="{833A2665-5321-4BC6-918A-463A3EB588F9}"/>
    <cellStyle name="Normal 6 2" xfId="51" xr:uid="{53E3C09D-BDCC-4E41-B70A-BB5DBF03EAC0}"/>
    <cellStyle name="Normal 6 2 10" xfId="108" xr:uid="{02EFF5DA-AD51-448A-8274-9DD1FF668508}"/>
    <cellStyle name="Normal 6 2 11" xfId="98" xr:uid="{A10E38ED-6330-4C1E-BC9F-696D61BDCCAD}"/>
    <cellStyle name="Normal 6 2 12" xfId="88" xr:uid="{3AFED543-84AF-428E-A573-BDC9AB9A7C4E}"/>
    <cellStyle name="Normal 6 2 13" xfId="78" xr:uid="{1E8223FF-B6D6-4918-91CA-29F442F960C4}"/>
    <cellStyle name="Normal 6 2 14" xfId="68" xr:uid="{A5262B6F-A80F-47AF-B030-4621E9FFBCF8}"/>
    <cellStyle name="Normal 6 2 2" xfId="59" xr:uid="{BCFB3F09-D428-4A52-A850-8DDAF76B5D8A}"/>
    <cellStyle name="Normal 6 2 2 2" xfId="177" xr:uid="{3D4DE94A-4C98-4384-A6F5-7387DBC6922F}"/>
    <cellStyle name="Normal 6 2 3" xfId="174" xr:uid="{B88612FC-B214-4030-A683-A158ECF9D40A}"/>
    <cellStyle name="Normal 6 2 4" xfId="167" xr:uid="{D0356502-C4B6-478B-A2BF-D5F76DB1ED0D}"/>
    <cellStyle name="Normal 6 2 5" xfId="157" xr:uid="{5397D43C-1651-4A26-8E48-F8E32BC0D43C}"/>
    <cellStyle name="Normal 6 2 6" xfId="148" xr:uid="{9AA226BF-89A8-4DDD-90A8-E76364F4A3F9}"/>
    <cellStyle name="Normal 6 2 7" xfId="138" xr:uid="{C4168E6D-2437-4948-BEC0-5B60E75E62E3}"/>
    <cellStyle name="Normal 6 2 8" xfId="128" xr:uid="{FA90EE6F-EED5-4CAC-A062-F383901539FF}"/>
    <cellStyle name="Normal 6 2 9" xfId="118" xr:uid="{35857814-B082-43CE-8B42-2DF227CC4F49}"/>
    <cellStyle name="Normal 6 3" xfId="58" xr:uid="{3C0C0596-30A4-40D4-AB82-C8EA69FD3F27}"/>
    <cellStyle name="Normal 6 3 2" xfId="176" xr:uid="{963CCA67-631A-4808-B4F1-3459AB121624}"/>
    <cellStyle name="Normal 6 4" xfId="173" xr:uid="{1724B127-AC9D-4E3B-AB2D-0716F2DA07E5}"/>
    <cellStyle name="Normal 6 5" xfId="166" xr:uid="{2B43CBC2-D69D-45A0-B79D-8B7C1BA75FDD}"/>
    <cellStyle name="Normal 6 6" xfId="156" xr:uid="{959380A0-D7AD-40BC-ADA9-ECFD58668B33}"/>
    <cellStyle name="Normal 6 7" xfId="147" xr:uid="{70639681-8531-445F-B342-1764846B66D0}"/>
    <cellStyle name="Normal 6 8" xfId="137" xr:uid="{D3CD157A-3D6A-4577-B02F-FF2394F6E76C}"/>
    <cellStyle name="Normal 6 9" xfId="127" xr:uid="{FFD87218-5AC2-4C94-A8A8-821B411CDCFD}"/>
    <cellStyle name="Normal 7" xfId="38" xr:uid="{85CFB031-32A4-4209-A1C1-9D760EFD0E47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129541</xdr:rowOff>
    </xdr:from>
    <xdr:to>
      <xdr:col>0</xdr:col>
      <xdr:colOff>739140</xdr:colOff>
      <xdr:row>2</xdr:row>
      <xdr:rowOff>167641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570A07-39EF-4015-9FAC-55FA1324E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9541"/>
          <a:ext cx="548640" cy="5105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224646</xdr:colOff>
      <xdr:row>0</xdr:row>
      <xdr:rowOff>80872</xdr:rowOff>
    </xdr:from>
    <xdr:to>
      <xdr:col>1</xdr:col>
      <xdr:colOff>229995</xdr:colOff>
      <xdr:row>2</xdr:row>
      <xdr:rowOff>152011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3010BC-ECBE-468C-AD93-A42DC8C12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646" y="80872"/>
          <a:ext cx="634358" cy="556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95250</xdr:rowOff>
    </xdr:from>
    <xdr:to>
      <xdr:col>1</xdr:col>
      <xdr:colOff>91433</xdr:colOff>
      <xdr:row>2</xdr:row>
      <xdr:rowOff>175375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B3571F-4B47-4D04-9E66-90A793824E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0"/>
          <a:ext cx="634358" cy="556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</xdr:colOff>
      <xdr:row>0</xdr:row>
      <xdr:rowOff>72390</xdr:rowOff>
    </xdr:from>
    <xdr:to>
      <xdr:col>1</xdr:col>
      <xdr:colOff>36188</xdr:colOff>
      <xdr:row>2</xdr:row>
      <xdr:rowOff>152515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992141-5A30-43F7-B6DF-105BEAC45E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" y="72390"/>
          <a:ext cx="634358" cy="5525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43808</xdr:colOff>
      <xdr:row>2</xdr:row>
      <xdr:rowOff>146800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C28F34-BFBF-4737-A657-9C1AC9CB0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"/>
          <a:ext cx="634358" cy="556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152400</xdr:rowOff>
    </xdr:from>
    <xdr:to>
      <xdr:col>1</xdr:col>
      <xdr:colOff>472433</xdr:colOff>
      <xdr:row>3</xdr:row>
      <xdr:rowOff>22975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A50520-BE5F-4939-A9D5-4B71B12EF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52400"/>
          <a:ext cx="634358" cy="5563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1</xdr:col>
      <xdr:colOff>453383</xdr:colOff>
      <xdr:row>2</xdr:row>
      <xdr:rowOff>194425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AF011B-9F05-4731-8998-D79F777EF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4300"/>
          <a:ext cx="634358" cy="556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37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D14" sqref="D1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33" t="s">
        <v>520</v>
      </c>
      <c r="B1" s="133"/>
      <c r="C1" s="13"/>
      <c r="D1" s="10" t="s">
        <v>462</v>
      </c>
      <c r="E1" s="11">
        <v>2023</v>
      </c>
    </row>
    <row r="2" spans="1:5" ht="18.95" customHeight="1" x14ac:dyDescent="0.2">
      <c r="A2" s="134" t="s">
        <v>461</v>
      </c>
      <c r="B2" s="134"/>
      <c r="C2" s="26"/>
      <c r="D2" s="10" t="s">
        <v>463</v>
      </c>
      <c r="E2" s="13" t="s">
        <v>468</v>
      </c>
    </row>
    <row r="3" spans="1:5" ht="18.95" customHeight="1" x14ac:dyDescent="0.2">
      <c r="A3" s="133" t="s">
        <v>521</v>
      </c>
      <c r="B3" s="133"/>
      <c r="C3" s="13"/>
      <c r="D3" s="10" t="s">
        <v>464</v>
      </c>
      <c r="E3" s="11">
        <v>4</v>
      </c>
    </row>
    <row r="4" spans="1:5" ht="18.95" customHeight="1" x14ac:dyDescent="0.2">
      <c r="A4" s="133" t="s">
        <v>482</v>
      </c>
      <c r="B4" s="133"/>
      <c r="C4" s="133"/>
      <c r="D4" s="133"/>
      <c r="E4" s="133"/>
    </row>
    <row r="5" spans="1:5" ht="15" customHeight="1" x14ac:dyDescent="0.2">
      <c r="A5" s="79" t="s">
        <v>31</v>
      </c>
      <c r="B5" s="78" t="s">
        <v>32</v>
      </c>
    </row>
    <row r="6" spans="1:5" x14ac:dyDescent="0.2">
      <c r="A6" s="2"/>
      <c r="B6" s="3"/>
    </row>
    <row r="7" spans="1:5" x14ac:dyDescent="0.2">
      <c r="A7" s="4"/>
      <c r="B7" s="5" t="s">
        <v>33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32" t="s">
        <v>1</v>
      </c>
      <c r="B10" s="33" t="s">
        <v>2</v>
      </c>
    </row>
    <row r="11" spans="1:5" x14ac:dyDescent="0.2">
      <c r="A11" s="32" t="s">
        <v>3</v>
      </c>
      <c r="B11" s="33" t="s">
        <v>4</v>
      </c>
    </row>
    <row r="12" spans="1:5" x14ac:dyDescent="0.2">
      <c r="A12" s="32" t="s">
        <v>5</v>
      </c>
      <c r="B12" s="33" t="s">
        <v>6</v>
      </c>
    </row>
    <row r="13" spans="1:5" x14ac:dyDescent="0.2">
      <c r="A13" s="32" t="s">
        <v>41</v>
      </c>
      <c r="B13" s="33" t="s">
        <v>456</v>
      </c>
    </row>
    <row r="14" spans="1:5" x14ac:dyDescent="0.2">
      <c r="A14" s="32" t="s">
        <v>7</v>
      </c>
      <c r="B14" s="33" t="s">
        <v>457</v>
      </c>
    </row>
    <row r="15" spans="1:5" x14ac:dyDescent="0.2">
      <c r="A15" s="32" t="s">
        <v>8</v>
      </c>
      <c r="B15" s="33" t="s">
        <v>40</v>
      </c>
    </row>
    <row r="16" spans="1:5" x14ac:dyDescent="0.2">
      <c r="A16" s="32" t="s">
        <v>9</v>
      </c>
      <c r="B16" s="33" t="s">
        <v>10</v>
      </c>
    </row>
    <row r="17" spans="1:2" x14ac:dyDescent="0.2">
      <c r="A17" s="32" t="s">
        <v>11</v>
      </c>
      <c r="B17" s="33" t="s">
        <v>12</v>
      </c>
    </row>
    <row r="18" spans="1:2" x14ac:dyDescent="0.2">
      <c r="A18" s="32" t="s">
        <v>13</v>
      </c>
      <c r="B18" s="33" t="s">
        <v>14</v>
      </c>
    </row>
    <row r="19" spans="1:2" x14ac:dyDescent="0.2">
      <c r="A19" s="32" t="s">
        <v>15</v>
      </c>
      <c r="B19" s="33" t="s">
        <v>16</v>
      </c>
    </row>
    <row r="20" spans="1:2" x14ac:dyDescent="0.2">
      <c r="A20" s="32" t="s">
        <v>17</v>
      </c>
      <c r="B20" s="33" t="s">
        <v>458</v>
      </c>
    </row>
    <row r="21" spans="1:2" x14ac:dyDescent="0.2">
      <c r="A21" s="32" t="s">
        <v>18</v>
      </c>
      <c r="B21" s="33" t="s">
        <v>19</v>
      </c>
    </row>
    <row r="22" spans="1:2" x14ac:dyDescent="0.2">
      <c r="A22" s="32" t="s">
        <v>20</v>
      </c>
      <c r="B22" s="33" t="s">
        <v>72</v>
      </c>
    </row>
    <row r="23" spans="1:2" x14ac:dyDescent="0.2">
      <c r="A23" s="32" t="s">
        <v>21</v>
      </c>
      <c r="B23" s="33" t="s">
        <v>22</v>
      </c>
    </row>
    <row r="24" spans="1:2" x14ac:dyDescent="0.2">
      <c r="A24" s="74" t="s">
        <v>442</v>
      </c>
      <c r="B24" s="75" t="s">
        <v>185</v>
      </c>
    </row>
    <row r="25" spans="1:2" x14ac:dyDescent="0.2">
      <c r="A25" s="74" t="s">
        <v>443</v>
      </c>
      <c r="B25" s="75" t="s">
        <v>444</v>
      </c>
    </row>
    <row r="26" spans="1:2" x14ac:dyDescent="0.2">
      <c r="A26" s="74" t="s">
        <v>445</v>
      </c>
      <c r="B26" s="75" t="s">
        <v>222</v>
      </c>
    </row>
    <row r="27" spans="1:2" x14ac:dyDescent="0.2">
      <c r="A27" s="74" t="s">
        <v>446</v>
      </c>
      <c r="B27" s="75" t="s">
        <v>239</v>
      </c>
    </row>
    <row r="28" spans="1:2" x14ac:dyDescent="0.2">
      <c r="A28" s="32" t="s">
        <v>23</v>
      </c>
      <c r="B28" s="33" t="s">
        <v>24</v>
      </c>
    </row>
    <row r="29" spans="1:2" x14ac:dyDescent="0.2">
      <c r="A29" s="32" t="s">
        <v>25</v>
      </c>
      <c r="B29" s="33" t="s">
        <v>26</v>
      </c>
    </row>
    <row r="30" spans="1:2" x14ac:dyDescent="0.2">
      <c r="A30" s="32" t="s">
        <v>27</v>
      </c>
      <c r="B30" s="33" t="s">
        <v>28</v>
      </c>
    </row>
    <row r="31" spans="1:2" x14ac:dyDescent="0.2">
      <c r="A31" s="32" t="s">
        <v>29</v>
      </c>
      <c r="B31" s="33" t="s">
        <v>30</v>
      </c>
    </row>
    <row r="32" spans="1:2" x14ac:dyDescent="0.2">
      <c r="A32" s="32" t="s">
        <v>34</v>
      </c>
      <c r="B32" s="33" t="s">
        <v>35</v>
      </c>
    </row>
    <row r="33" spans="1:2" x14ac:dyDescent="0.2">
      <c r="A33" s="4"/>
      <c r="B33" s="7"/>
    </row>
    <row r="34" spans="1:2" ht="12" thickBot="1" x14ac:dyDescent="0.25">
      <c r="A34" s="8"/>
      <c r="B34" s="9"/>
    </row>
    <row r="37" spans="1:2" x14ac:dyDescent="0.2">
      <c r="B37" s="1" t="s">
        <v>483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showGridLines="0" zoomScaleNormal="100" workbookViewId="0">
      <selection activeCell="C119" sqref="C119"/>
    </sheetView>
  </sheetViews>
  <sheetFormatPr baseColWidth="10" defaultColWidth="9.140625" defaultRowHeight="11.25" x14ac:dyDescent="0.25"/>
  <cols>
    <col min="1" max="1" width="9.42578125" style="12" customWidth="1"/>
    <col min="2" max="2" width="45" style="12" customWidth="1"/>
    <col min="3" max="4" width="11.85546875" style="12" customWidth="1"/>
    <col min="5" max="5" width="10.7109375" style="12" customWidth="1"/>
    <col min="6" max="6" width="10.140625" style="12" customWidth="1"/>
    <col min="7" max="7" width="10.7109375" style="12" customWidth="1"/>
    <col min="8" max="8" width="11.28515625" style="12" customWidth="1"/>
    <col min="9" max="9" width="10.28515625" style="12" customWidth="1"/>
    <col min="10" max="16384" width="9.140625" style="12"/>
  </cols>
  <sheetData>
    <row r="1" spans="1:8" ht="18.95" customHeight="1" x14ac:dyDescent="0.25">
      <c r="A1" s="135" t="s">
        <v>520</v>
      </c>
      <c r="B1" s="136"/>
      <c r="C1" s="136"/>
      <c r="D1" s="136"/>
      <c r="E1" s="136"/>
      <c r="F1" s="136"/>
      <c r="G1" s="10" t="s">
        <v>465</v>
      </c>
      <c r="H1" s="17">
        <v>2023</v>
      </c>
    </row>
    <row r="2" spans="1:8" ht="18.95" customHeight="1" x14ac:dyDescent="0.25">
      <c r="A2" s="135" t="s">
        <v>469</v>
      </c>
      <c r="B2" s="136"/>
      <c r="C2" s="136"/>
      <c r="D2" s="136"/>
      <c r="E2" s="136"/>
      <c r="F2" s="136"/>
      <c r="G2" s="10" t="s">
        <v>466</v>
      </c>
      <c r="H2" s="17" t="s">
        <v>468</v>
      </c>
    </row>
    <row r="3" spans="1:8" ht="18.95" customHeight="1" x14ac:dyDescent="0.25">
      <c r="A3" s="135" t="s">
        <v>521</v>
      </c>
      <c r="B3" s="136"/>
      <c r="C3" s="136"/>
      <c r="D3" s="136"/>
      <c r="E3" s="136"/>
      <c r="F3" s="136"/>
      <c r="G3" s="10" t="s">
        <v>467</v>
      </c>
      <c r="H3" s="17">
        <v>4</v>
      </c>
    </row>
    <row r="4" spans="1:8" x14ac:dyDescent="0.25">
      <c r="A4" s="14" t="s">
        <v>75</v>
      </c>
      <c r="B4" s="100"/>
      <c r="C4" s="100"/>
      <c r="D4" s="100"/>
      <c r="E4" s="100"/>
      <c r="F4" s="100"/>
      <c r="G4" s="100"/>
      <c r="H4" s="100"/>
    </row>
    <row r="6" spans="1:8" x14ac:dyDescent="0.25">
      <c r="A6" s="100" t="s">
        <v>47</v>
      </c>
      <c r="B6" s="100"/>
      <c r="C6" s="100"/>
      <c r="D6" s="100"/>
      <c r="E6" s="100"/>
      <c r="F6" s="100"/>
      <c r="G6" s="100"/>
      <c r="H6" s="100"/>
    </row>
    <row r="7" spans="1:8" x14ac:dyDescent="0.25">
      <c r="A7" s="101" t="s">
        <v>45</v>
      </c>
      <c r="B7" s="101" t="s">
        <v>42</v>
      </c>
      <c r="C7" s="101" t="s">
        <v>43</v>
      </c>
      <c r="D7" s="101" t="s">
        <v>44</v>
      </c>
      <c r="E7" s="101"/>
      <c r="F7" s="101"/>
      <c r="G7" s="101"/>
      <c r="H7" s="101"/>
    </row>
    <row r="8" spans="1:8" x14ac:dyDescent="0.25">
      <c r="A8" s="92">
        <v>1114</v>
      </c>
      <c r="B8" s="97" t="s">
        <v>76</v>
      </c>
      <c r="C8" s="98">
        <v>238977427.47999999</v>
      </c>
      <c r="D8" s="97"/>
      <c r="E8" s="97"/>
      <c r="F8" s="97"/>
      <c r="G8" s="97"/>
      <c r="H8" s="97"/>
    </row>
    <row r="9" spans="1:8" x14ac:dyDescent="0.25">
      <c r="A9" s="92">
        <v>1115</v>
      </c>
      <c r="B9" s="97" t="s">
        <v>77</v>
      </c>
      <c r="C9" s="98">
        <v>0</v>
      </c>
      <c r="D9" s="97"/>
      <c r="E9" s="97"/>
      <c r="F9" s="97"/>
      <c r="G9" s="97"/>
      <c r="H9" s="97"/>
    </row>
    <row r="10" spans="1:8" x14ac:dyDescent="0.25">
      <c r="A10" s="92">
        <v>1121</v>
      </c>
      <c r="B10" s="97" t="s">
        <v>78</v>
      </c>
      <c r="C10" s="98">
        <v>0</v>
      </c>
      <c r="D10" s="97"/>
      <c r="E10" s="97"/>
      <c r="F10" s="97"/>
      <c r="G10" s="97"/>
      <c r="H10" s="97"/>
    </row>
    <row r="11" spans="1:8" x14ac:dyDescent="0.25">
      <c r="A11" s="92">
        <v>1211</v>
      </c>
      <c r="B11" s="97" t="s">
        <v>79</v>
      </c>
      <c r="C11" s="98">
        <v>0</v>
      </c>
      <c r="D11" s="97"/>
      <c r="E11" s="97"/>
      <c r="F11" s="97"/>
      <c r="G11" s="97"/>
      <c r="H11" s="97"/>
    </row>
    <row r="13" spans="1:8" x14ac:dyDescent="0.25">
      <c r="A13" s="100" t="s">
        <v>48</v>
      </c>
      <c r="B13" s="100"/>
      <c r="C13" s="100"/>
      <c r="D13" s="100"/>
      <c r="E13" s="100"/>
      <c r="F13" s="100"/>
      <c r="G13" s="100"/>
      <c r="H13" s="100"/>
    </row>
    <row r="14" spans="1:8" ht="22.5" x14ac:dyDescent="0.25">
      <c r="A14" s="101" t="s">
        <v>45</v>
      </c>
      <c r="B14" s="101" t="s">
        <v>42</v>
      </c>
      <c r="C14" s="101" t="s">
        <v>43</v>
      </c>
      <c r="D14" s="101">
        <v>2022</v>
      </c>
      <c r="E14" s="101">
        <v>2021</v>
      </c>
      <c r="F14" s="101">
        <v>2020</v>
      </c>
      <c r="G14" s="101">
        <v>2019</v>
      </c>
      <c r="H14" s="99" t="s">
        <v>74</v>
      </c>
    </row>
    <row r="15" spans="1:8" x14ac:dyDescent="0.25">
      <c r="A15" s="92">
        <v>1122</v>
      </c>
      <c r="B15" s="97" t="s">
        <v>80</v>
      </c>
      <c r="C15" s="98">
        <v>7582966.3600000003</v>
      </c>
      <c r="D15" s="98">
        <v>7751308.96</v>
      </c>
      <c r="E15" s="98">
        <v>0</v>
      </c>
      <c r="F15" s="98">
        <v>0</v>
      </c>
      <c r="G15" s="98">
        <v>0</v>
      </c>
      <c r="H15" s="97"/>
    </row>
    <row r="16" spans="1:8" x14ac:dyDescent="0.25">
      <c r="A16" s="92">
        <v>1124</v>
      </c>
      <c r="B16" s="97" t="s">
        <v>81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7"/>
    </row>
    <row r="18" spans="1:8" x14ac:dyDescent="0.25">
      <c r="A18" s="100" t="s">
        <v>49</v>
      </c>
      <c r="B18" s="100"/>
      <c r="C18" s="100"/>
      <c r="D18" s="100"/>
      <c r="E18" s="100"/>
      <c r="F18" s="100"/>
      <c r="G18" s="100"/>
      <c r="H18" s="100"/>
    </row>
    <row r="19" spans="1:8" x14ac:dyDescent="0.25">
      <c r="A19" s="101" t="s">
        <v>45</v>
      </c>
      <c r="B19" s="101" t="s">
        <v>42</v>
      </c>
      <c r="C19" s="101" t="s">
        <v>43</v>
      </c>
      <c r="D19" s="101" t="s">
        <v>82</v>
      </c>
      <c r="E19" s="101" t="s">
        <v>83</v>
      </c>
      <c r="F19" s="101" t="s">
        <v>84</v>
      </c>
      <c r="G19" s="101" t="s">
        <v>85</v>
      </c>
      <c r="H19" s="101" t="s">
        <v>86</v>
      </c>
    </row>
    <row r="20" spans="1:8" x14ac:dyDescent="0.25">
      <c r="A20" s="92">
        <v>1123</v>
      </c>
      <c r="B20" s="97" t="s">
        <v>87</v>
      </c>
      <c r="C20" s="98">
        <v>37000</v>
      </c>
      <c r="D20" s="98">
        <v>37000</v>
      </c>
      <c r="E20" s="98">
        <v>0</v>
      </c>
      <c r="F20" s="98">
        <v>0</v>
      </c>
      <c r="G20" s="98">
        <v>0</v>
      </c>
      <c r="H20" s="97"/>
    </row>
    <row r="21" spans="1:8" x14ac:dyDescent="0.25">
      <c r="A21" s="92">
        <v>1125</v>
      </c>
      <c r="B21" s="97" t="s">
        <v>88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7"/>
    </row>
    <row r="22" spans="1:8" x14ac:dyDescent="0.25">
      <c r="A22" s="92">
        <v>1126</v>
      </c>
      <c r="B22" s="97" t="s">
        <v>448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7"/>
    </row>
    <row r="23" spans="1:8" x14ac:dyDescent="0.25">
      <c r="A23" s="92">
        <v>1129</v>
      </c>
      <c r="B23" s="97" t="s">
        <v>449</v>
      </c>
      <c r="C23" s="98">
        <v>64168.05</v>
      </c>
      <c r="D23" s="98">
        <v>64168.05</v>
      </c>
      <c r="E23" s="98">
        <v>0</v>
      </c>
      <c r="F23" s="98">
        <v>0</v>
      </c>
      <c r="G23" s="98">
        <v>0</v>
      </c>
      <c r="H23" s="97"/>
    </row>
    <row r="24" spans="1:8" x14ac:dyDescent="0.25">
      <c r="A24" s="92">
        <v>1131</v>
      </c>
      <c r="B24" s="97" t="s">
        <v>89</v>
      </c>
      <c r="C24" s="98">
        <v>717500</v>
      </c>
      <c r="D24" s="98">
        <v>717500</v>
      </c>
      <c r="E24" s="98">
        <v>0</v>
      </c>
      <c r="F24" s="98">
        <v>0</v>
      </c>
      <c r="G24" s="98">
        <v>0</v>
      </c>
      <c r="H24" s="97"/>
    </row>
    <row r="25" spans="1:8" x14ac:dyDescent="0.25">
      <c r="A25" s="92">
        <v>1132</v>
      </c>
      <c r="B25" s="97" t="s">
        <v>90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7"/>
    </row>
    <row r="26" spans="1:8" x14ac:dyDescent="0.25">
      <c r="A26" s="92">
        <v>1133</v>
      </c>
      <c r="B26" s="97" t="s">
        <v>91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7"/>
    </row>
    <row r="27" spans="1:8" x14ac:dyDescent="0.25">
      <c r="A27" s="92">
        <v>1134</v>
      </c>
      <c r="B27" s="97" t="s">
        <v>92</v>
      </c>
      <c r="C27" s="98">
        <v>7449514.5700000003</v>
      </c>
      <c r="D27" s="98">
        <v>7449514.5700000003</v>
      </c>
      <c r="E27" s="98">
        <v>0</v>
      </c>
      <c r="F27" s="98">
        <v>0</v>
      </c>
      <c r="G27" s="98">
        <v>0</v>
      </c>
      <c r="H27" s="97"/>
    </row>
    <row r="28" spans="1:8" x14ac:dyDescent="0.25">
      <c r="A28" s="92">
        <v>1139</v>
      </c>
      <c r="B28" s="97" t="s">
        <v>93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  <c r="H28" s="97"/>
    </row>
    <row r="30" spans="1:8" x14ac:dyDescent="0.25">
      <c r="A30" s="100" t="s">
        <v>450</v>
      </c>
      <c r="B30" s="100"/>
      <c r="C30" s="100"/>
      <c r="D30" s="100"/>
      <c r="E30" s="100"/>
      <c r="F30" s="100"/>
      <c r="G30" s="100"/>
      <c r="H30" s="100"/>
    </row>
    <row r="31" spans="1:8" ht="33.75" x14ac:dyDescent="0.25">
      <c r="A31" s="101" t="s">
        <v>45</v>
      </c>
      <c r="B31" s="101" t="s">
        <v>42</v>
      </c>
      <c r="C31" s="101" t="s">
        <v>43</v>
      </c>
      <c r="D31" s="99" t="s">
        <v>52</v>
      </c>
      <c r="E31" s="99" t="s">
        <v>51</v>
      </c>
      <c r="F31" s="99" t="s">
        <v>94</v>
      </c>
      <c r="G31" s="99" t="s">
        <v>54</v>
      </c>
      <c r="H31" s="99"/>
    </row>
    <row r="32" spans="1:8" x14ac:dyDescent="0.25">
      <c r="A32" s="92">
        <v>1140</v>
      </c>
      <c r="B32" s="97" t="s">
        <v>95</v>
      </c>
      <c r="C32" s="98">
        <f>SUM(C33:C37)</f>
        <v>0</v>
      </c>
      <c r="D32" s="97"/>
      <c r="E32" s="97"/>
      <c r="F32" s="97"/>
      <c r="G32" s="97"/>
      <c r="H32" s="97"/>
    </row>
    <row r="33" spans="1:8" x14ac:dyDescent="0.25">
      <c r="A33" s="92">
        <v>1141</v>
      </c>
      <c r="B33" s="97" t="s">
        <v>96</v>
      </c>
      <c r="C33" s="98">
        <v>0</v>
      </c>
      <c r="D33" s="97"/>
      <c r="E33" s="97"/>
      <c r="F33" s="97"/>
      <c r="G33" s="97"/>
      <c r="H33" s="97"/>
    </row>
    <row r="34" spans="1:8" x14ac:dyDescent="0.25">
      <c r="A34" s="92">
        <v>1142</v>
      </c>
      <c r="B34" s="97" t="s">
        <v>97</v>
      </c>
      <c r="C34" s="98">
        <v>0</v>
      </c>
      <c r="D34" s="97"/>
      <c r="E34" s="97"/>
      <c r="F34" s="97"/>
      <c r="G34" s="97"/>
      <c r="H34" s="97"/>
    </row>
    <row r="35" spans="1:8" x14ac:dyDescent="0.25">
      <c r="A35" s="92">
        <v>1143</v>
      </c>
      <c r="B35" s="97" t="s">
        <v>98</v>
      </c>
      <c r="C35" s="98">
        <v>0</v>
      </c>
      <c r="D35" s="97"/>
      <c r="E35" s="97"/>
      <c r="F35" s="97"/>
      <c r="G35" s="97"/>
      <c r="H35" s="97"/>
    </row>
    <row r="36" spans="1:8" x14ac:dyDescent="0.25">
      <c r="A36" s="92">
        <v>1144</v>
      </c>
      <c r="B36" s="97" t="s">
        <v>99</v>
      </c>
      <c r="C36" s="98">
        <v>0</v>
      </c>
      <c r="D36" s="97"/>
      <c r="E36" s="97"/>
      <c r="F36" s="97"/>
      <c r="G36" s="97"/>
      <c r="H36" s="97"/>
    </row>
    <row r="37" spans="1:8" x14ac:dyDescent="0.25">
      <c r="A37" s="92">
        <v>1145</v>
      </c>
      <c r="B37" s="97" t="s">
        <v>100</v>
      </c>
      <c r="C37" s="98">
        <v>0</v>
      </c>
      <c r="D37" s="97"/>
      <c r="E37" s="97"/>
      <c r="F37" s="97"/>
      <c r="G37" s="97"/>
      <c r="H37" s="97"/>
    </row>
    <row r="39" spans="1:8" x14ac:dyDescent="0.25">
      <c r="A39" s="100" t="s">
        <v>101</v>
      </c>
      <c r="B39" s="100"/>
      <c r="C39" s="100"/>
      <c r="D39" s="100"/>
      <c r="E39" s="100"/>
      <c r="F39" s="100"/>
      <c r="G39" s="100"/>
      <c r="H39" s="100"/>
    </row>
    <row r="40" spans="1:8" ht="33.75" x14ac:dyDescent="0.25">
      <c r="A40" s="101" t="s">
        <v>45</v>
      </c>
      <c r="B40" s="101" t="s">
        <v>42</v>
      </c>
      <c r="C40" s="101" t="s">
        <v>43</v>
      </c>
      <c r="D40" s="101" t="s">
        <v>50</v>
      </c>
      <c r="E40" s="99" t="s">
        <v>53</v>
      </c>
      <c r="F40" s="101" t="s">
        <v>102</v>
      </c>
      <c r="G40" s="101"/>
      <c r="H40" s="101"/>
    </row>
    <row r="41" spans="1:8" x14ac:dyDescent="0.25">
      <c r="A41" s="92">
        <v>1150</v>
      </c>
      <c r="B41" s="97" t="s">
        <v>103</v>
      </c>
      <c r="C41" s="98">
        <f>C42</f>
        <v>10115593.09</v>
      </c>
      <c r="D41" s="97"/>
      <c r="E41" s="97"/>
      <c r="F41" s="97"/>
      <c r="G41" s="97"/>
      <c r="H41" s="97"/>
    </row>
    <row r="42" spans="1:8" x14ac:dyDescent="0.25">
      <c r="A42" s="92">
        <v>1151</v>
      </c>
      <c r="B42" s="97" t="s">
        <v>104</v>
      </c>
      <c r="C42" s="98">
        <v>10115593.09</v>
      </c>
      <c r="D42" s="97" t="s">
        <v>522</v>
      </c>
      <c r="E42" s="97"/>
      <c r="F42" s="97"/>
      <c r="G42" s="97"/>
      <c r="H42" s="97"/>
    </row>
    <row r="44" spans="1:8" x14ac:dyDescent="0.25">
      <c r="A44" s="100" t="s">
        <v>55</v>
      </c>
      <c r="B44" s="100"/>
      <c r="C44" s="100"/>
      <c r="D44" s="100"/>
      <c r="E44" s="100"/>
      <c r="F44" s="100"/>
      <c r="G44" s="100"/>
      <c r="H44" s="100"/>
    </row>
    <row r="45" spans="1:8" x14ac:dyDescent="0.25">
      <c r="A45" s="101" t="s">
        <v>45</v>
      </c>
      <c r="B45" s="101" t="s">
        <v>42</v>
      </c>
      <c r="C45" s="101" t="s">
        <v>43</v>
      </c>
      <c r="D45" s="101" t="s">
        <v>44</v>
      </c>
      <c r="E45" s="101" t="s">
        <v>86</v>
      </c>
      <c r="F45" s="101"/>
      <c r="G45" s="101"/>
      <c r="H45" s="101"/>
    </row>
    <row r="46" spans="1:8" x14ac:dyDescent="0.25">
      <c r="A46" s="92">
        <v>1213</v>
      </c>
      <c r="B46" s="97" t="s">
        <v>105</v>
      </c>
      <c r="C46" s="98">
        <v>0</v>
      </c>
      <c r="D46" s="97"/>
      <c r="E46" s="97"/>
      <c r="F46" s="97"/>
      <c r="G46" s="97"/>
      <c r="H46" s="97"/>
    </row>
    <row r="48" spans="1:8" x14ac:dyDescent="0.25">
      <c r="A48" s="100" t="s">
        <v>56</v>
      </c>
      <c r="B48" s="100"/>
      <c r="C48" s="100"/>
      <c r="D48" s="100"/>
      <c r="E48" s="100"/>
      <c r="F48" s="100"/>
      <c r="G48" s="100"/>
      <c r="H48" s="100"/>
    </row>
    <row r="49" spans="1:9" x14ac:dyDescent="0.25">
      <c r="A49" s="101" t="s">
        <v>45</v>
      </c>
      <c r="B49" s="101" t="s">
        <v>42</v>
      </c>
      <c r="C49" s="101" t="s">
        <v>43</v>
      </c>
      <c r="D49" s="101"/>
      <c r="E49" s="101"/>
      <c r="F49" s="101"/>
      <c r="G49" s="101"/>
      <c r="H49" s="101"/>
    </row>
    <row r="50" spans="1:9" x14ac:dyDescent="0.25">
      <c r="A50" s="92">
        <v>1214</v>
      </c>
      <c r="B50" s="97" t="s">
        <v>106</v>
      </c>
      <c r="C50" s="98">
        <v>0</v>
      </c>
      <c r="D50" s="97"/>
      <c r="E50" s="97"/>
      <c r="F50" s="97"/>
      <c r="G50" s="97"/>
      <c r="H50" s="97"/>
    </row>
    <row r="52" spans="1:9" x14ac:dyDescent="0.25">
      <c r="A52" s="100" t="s">
        <v>60</v>
      </c>
      <c r="B52" s="100"/>
      <c r="C52" s="100"/>
      <c r="D52" s="100"/>
      <c r="E52" s="100"/>
      <c r="F52" s="100"/>
      <c r="G52" s="100"/>
      <c r="H52" s="100"/>
      <c r="I52" s="100"/>
    </row>
    <row r="53" spans="1:9" x14ac:dyDescent="0.25">
      <c r="A53" s="101" t="s">
        <v>45</v>
      </c>
      <c r="B53" s="101" t="s">
        <v>42</v>
      </c>
      <c r="C53" s="101" t="s">
        <v>43</v>
      </c>
      <c r="D53" s="101" t="s">
        <v>57</v>
      </c>
      <c r="E53" s="101" t="s">
        <v>58</v>
      </c>
      <c r="F53" s="101" t="s">
        <v>50</v>
      </c>
      <c r="G53" s="101" t="s">
        <v>107</v>
      </c>
      <c r="H53" s="101" t="s">
        <v>59</v>
      </c>
      <c r="I53" s="101" t="s">
        <v>108</v>
      </c>
    </row>
    <row r="54" spans="1:9" x14ac:dyDescent="0.25">
      <c r="A54" s="92">
        <v>1230</v>
      </c>
      <c r="B54" s="97" t="s">
        <v>109</v>
      </c>
      <c r="C54" s="98">
        <f>SUM(C55:C61)</f>
        <v>530597241.01999998</v>
      </c>
      <c r="D54" s="98">
        <v>19830695.32</v>
      </c>
      <c r="E54" s="98">
        <v>145656631.87</v>
      </c>
      <c r="F54" s="97"/>
      <c r="G54" s="97"/>
      <c r="H54" s="97"/>
      <c r="I54" s="97"/>
    </row>
    <row r="55" spans="1:9" x14ac:dyDescent="0.25">
      <c r="A55" s="92">
        <v>1231</v>
      </c>
      <c r="B55" s="97" t="s">
        <v>110</v>
      </c>
      <c r="C55" s="98">
        <v>32207208.289999999</v>
      </c>
      <c r="D55" s="98">
        <v>0</v>
      </c>
      <c r="E55" s="98">
        <v>0</v>
      </c>
      <c r="F55" s="97"/>
      <c r="G55" s="97"/>
      <c r="H55" s="97"/>
      <c r="I55" s="97"/>
    </row>
    <row r="56" spans="1:9" x14ac:dyDescent="0.25">
      <c r="A56" s="92">
        <v>1232</v>
      </c>
      <c r="B56" s="97" t="s">
        <v>111</v>
      </c>
      <c r="C56" s="98">
        <v>0</v>
      </c>
      <c r="D56" s="98">
        <v>0</v>
      </c>
      <c r="E56" s="98">
        <v>0</v>
      </c>
      <c r="F56" s="97"/>
      <c r="G56" s="97"/>
      <c r="H56" s="97"/>
      <c r="I56" s="97"/>
    </row>
    <row r="57" spans="1:9" x14ac:dyDescent="0.25">
      <c r="A57" s="92">
        <v>1233</v>
      </c>
      <c r="B57" s="97" t="s">
        <v>112</v>
      </c>
      <c r="C57" s="98">
        <v>31453618.239999998</v>
      </c>
      <c r="D57" s="98">
        <v>0</v>
      </c>
      <c r="E57" s="98">
        <v>0</v>
      </c>
      <c r="F57" s="97"/>
      <c r="G57" s="97"/>
      <c r="H57" s="97"/>
      <c r="I57" s="97"/>
    </row>
    <row r="58" spans="1:9" x14ac:dyDescent="0.25">
      <c r="A58" s="92">
        <v>1234</v>
      </c>
      <c r="B58" s="97" t="s">
        <v>113</v>
      </c>
      <c r="C58" s="98">
        <v>0</v>
      </c>
      <c r="D58" s="98">
        <v>0</v>
      </c>
      <c r="E58" s="98">
        <v>0</v>
      </c>
      <c r="F58" s="97"/>
      <c r="G58" s="97"/>
      <c r="H58" s="97"/>
      <c r="I58" s="97"/>
    </row>
    <row r="59" spans="1:9" x14ac:dyDescent="0.25">
      <c r="A59" s="92">
        <v>1235</v>
      </c>
      <c r="B59" s="97" t="s">
        <v>114</v>
      </c>
      <c r="C59" s="98">
        <v>45401960.409999996</v>
      </c>
      <c r="D59" s="98">
        <v>0</v>
      </c>
      <c r="E59" s="98">
        <v>0</v>
      </c>
      <c r="F59" s="97"/>
      <c r="G59" s="97"/>
      <c r="H59" s="97"/>
      <c r="I59" s="97"/>
    </row>
    <row r="60" spans="1:9" x14ac:dyDescent="0.25">
      <c r="A60" s="92">
        <v>1236</v>
      </c>
      <c r="B60" s="97" t="s">
        <v>115</v>
      </c>
      <c r="C60" s="98">
        <v>17550125.539999999</v>
      </c>
      <c r="D60" s="98">
        <v>0</v>
      </c>
      <c r="E60" s="98">
        <v>0</v>
      </c>
      <c r="F60" s="97"/>
      <c r="G60" s="97"/>
      <c r="H60" s="97"/>
      <c r="I60" s="97"/>
    </row>
    <row r="61" spans="1:9" x14ac:dyDescent="0.25">
      <c r="A61" s="92">
        <v>1239</v>
      </c>
      <c r="B61" s="97" t="s">
        <v>116</v>
      </c>
      <c r="C61" s="98">
        <v>403984328.54000002</v>
      </c>
      <c r="D61" s="98">
        <v>0</v>
      </c>
      <c r="E61" s="98">
        <v>0</v>
      </c>
      <c r="F61" s="97"/>
      <c r="G61" s="97"/>
      <c r="H61" s="97"/>
      <c r="I61" s="97"/>
    </row>
    <row r="62" spans="1:9" x14ac:dyDescent="0.25">
      <c r="A62" s="92">
        <v>1240</v>
      </c>
      <c r="B62" s="97" t="s">
        <v>117</v>
      </c>
      <c r="C62" s="98">
        <f>SUM(C63:C70)</f>
        <v>110470922.06999999</v>
      </c>
      <c r="D62" s="98">
        <v>6926817.5899999999</v>
      </c>
      <c r="E62" s="98">
        <v>61985280.890000001</v>
      </c>
      <c r="F62" s="97" t="s">
        <v>523</v>
      </c>
      <c r="G62" s="97"/>
      <c r="H62" s="97"/>
      <c r="I62" s="97"/>
    </row>
    <row r="63" spans="1:9" x14ac:dyDescent="0.25">
      <c r="A63" s="92">
        <v>1241</v>
      </c>
      <c r="B63" s="97" t="s">
        <v>118</v>
      </c>
      <c r="C63" s="98">
        <v>15129282.75</v>
      </c>
      <c r="D63" s="98">
        <v>0</v>
      </c>
      <c r="E63" s="98">
        <v>0</v>
      </c>
      <c r="F63" s="97" t="s">
        <v>523</v>
      </c>
      <c r="G63" s="97"/>
      <c r="H63" s="97"/>
      <c r="I63" s="97"/>
    </row>
    <row r="64" spans="1:9" x14ac:dyDescent="0.25">
      <c r="A64" s="92">
        <v>1242</v>
      </c>
      <c r="B64" s="97" t="s">
        <v>119</v>
      </c>
      <c r="C64" s="98">
        <v>1319296.03</v>
      </c>
      <c r="D64" s="98">
        <v>0</v>
      </c>
      <c r="E64" s="98">
        <v>0</v>
      </c>
      <c r="F64" s="97" t="s">
        <v>523</v>
      </c>
      <c r="G64" s="97"/>
      <c r="H64" s="97"/>
      <c r="I64" s="97"/>
    </row>
    <row r="65" spans="1:9" x14ac:dyDescent="0.25">
      <c r="A65" s="92">
        <v>1243</v>
      </c>
      <c r="B65" s="97" t="s">
        <v>120</v>
      </c>
      <c r="C65" s="98">
        <v>1149956.3500000001</v>
      </c>
      <c r="D65" s="98">
        <v>0</v>
      </c>
      <c r="E65" s="98">
        <v>0</v>
      </c>
      <c r="F65" s="97" t="s">
        <v>523</v>
      </c>
      <c r="G65" s="97"/>
      <c r="H65" s="97"/>
      <c r="I65" s="97"/>
    </row>
    <row r="66" spans="1:9" x14ac:dyDescent="0.25">
      <c r="A66" s="92">
        <v>1244</v>
      </c>
      <c r="B66" s="97" t="s">
        <v>121</v>
      </c>
      <c r="C66" s="98">
        <v>55853558.640000001</v>
      </c>
      <c r="D66" s="98">
        <v>0</v>
      </c>
      <c r="E66" s="98">
        <v>0</v>
      </c>
      <c r="F66" s="97" t="s">
        <v>523</v>
      </c>
      <c r="G66" s="97"/>
      <c r="H66" s="97"/>
      <c r="I66" s="97"/>
    </row>
    <row r="67" spans="1:9" x14ac:dyDescent="0.25">
      <c r="A67" s="92">
        <v>1245</v>
      </c>
      <c r="B67" s="97" t="s">
        <v>122</v>
      </c>
      <c r="C67" s="98">
        <v>0</v>
      </c>
      <c r="D67" s="98">
        <v>0</v>
      </c>
      <c r="E67" s="98">
        <v>0</v>
      </c>
      <c r="F67" s="97" t="s">
        <v>523</v>
      </c>
      <c r="G67" s="97"/>
      <c r="H67" s="97"/>
      <c r="I67" s="97"/>
    </row>
    <row r="68" spans="1:9" x14ac:dyDescent="0.25">
      <c r="A68" s="92">
        <v>1246</v>
      </c>
      <c r="B68" s="97" t="s">
        <v>123</v>
      </c>
      <c r="C68" s="98">
        <v>37018828.299999997</v>
      </c>
      <c r="D68" s="98">
        <v>0</v>
      </c>
      <c r="E68" s="98">
        <v>0</v>
      </c>
      <c r="F68" s="97" t="s">
        <v>523</v>
      </c>
      <c r="G68" s="97"/>
      <c r="H68" s="97"/>
      <c r="I68" s="97"/>
    </row>
    <row r="69" spans="1:9" x14ac:dyDescent="0.25">
      <c r="A69" s="92">
        <v>1247</v>
      </c>
      <c r="B69" s="97" t="s">
        <v>124</v>
      </c>
      <c r="C69" s="98">
        <v>0</v>
      </c>
      <c r="D69" s="98">
        <v>0</v>
      </c>
      <c r="E69" s="98">
        <v>0</v>
      </c>
      <c r="F69" s="97"/>
      <c r="G69" s="97"/>
      <c r="H69" s="97"/>
      <c r="I69" s="97"/>
    </row>
    <row r="70" spans="1:9" x14ac:dyDescent="0.25">
      <c r="A70" s="92">
        <v>1248</v>
      </c>
      <c r="B70" s="97" t="s">
        <v>125</v>
      </c>
      <c r="C70" s="98">
        <v>0</v>
      </c>
      <c r="D70" s="98">
        <v>0</v>
      </c>
      <c r="E70" s="98">
        <v>0</v>
      </c>
      <c r="F70" s="97"/>
      <c r="G70" s="97"/>
      <c r="H70" s="97"/>
      <c r="I70" s="97"/>
    </row>
    <row r="71" spans="1:9" x14ac:dyDescent="0.25">
      <c r="A71" s="97"/>
      <c r="B71" s="97"/>
      <c r="C71" s="97"/>
      <c r="D71" s="97"/>
      <c r="E71" s="97"/>
      <c r="F71" s="97"/>
      <c r="G71" s="97"/>
      <c r="H71" s="97"/>
      <c r="I71" s="97"/>
    </row>
    <row r="72" spans="1:9" x14ac:dyDescent="0.25">
      <c r="A72" s="100" t="s">
        <v>61</v>
      </c>
      <c r="B72" s="100"/>
      <c r="C72" s="100"/>
      <c r="D72" s="100"/>
      <c r="E72" s="100"/>
      <c r="F72" s="100"/>
      <c r="G72" s="100"/>
      <c r="H72" s="100"/>
      <c r="I72" s="100"/>
    </row>
    <row r="73" spans="1:9" x14ac:dyDescent="0.25">
      <c r="A73" s="101" t="s">
        <v>45</v>
      </c>
      <c r="B73" s="101" t="s">
        <v>42</v>
      </c>
      <c r="C73" s="101" t="s">
        <v>43</v>
      </c>
      <c r="D73" s="101" t="s">
        <v>62</v>
      </c>
      <c r="E73" s="101" t="s">
        <v>126</v>
      </c>
      <c r="F73" s="101" t="s">
        <v>50</v>
      </c>
      <c r="G73" s="101" t="s">
        <v>107</v>
      </c>
      <c r="H73" s="101" t="s">
        <v>59</v>
      </c>
      <c r="I73" s="101" t="s">
        <v>108</v>
      </c>
    </row>
    <row r="74" spans="1:9" x14ac:dyDescent="0.25">
      <c r="A74" s="92">
        <v>1250</v>
      </c>
      <c r="B74" s="97" t="s">
        <v>127</v>
      </c>
      <c r="C74" s="98">
        <f>SUM(C75:C79)</f>
        <v>4585648.28</v>
      </c>
      <c r="D74" s="98">
        <v>205490.14</v>
      </c>
      <c r="E74" s="98">
        <v>3215788.09</v>
      </c>
      <c r="F74" s="97"/>
      <c r="G74" s="97"/>
      <c r="H74" s="97"/>
      <c r="I74" s="97"/>
    </row>
    <row r="75" spans="1:9" x14ac:dyDescent="0.25">
      <c r="A75" s="92">
        <v>1251</v>
      </c>
      <c r="B75" s="97" t="s">
        <v>128</v>
      </c>
      <c r="C75" s="98">
        <v>3838920.31</v>
      </c>
      <c r="D75" s="98">
        <v>0</v>
      </c>
      <c r="E75" s="98">
        <v>0</v>
      </c>
      <c r="F75" s="97"/>
      <c r="G75" s="97"/>
      <c r="H75" s="97"/>
      <c r="I75" s="97"/>
    </row>
    <row r="76" spans="1:9" x14ac:dyDescent="0.25">
      <c r="A76" s="92">
        <v>1252</v>
      </c>
      <c r="B76" s="97" t="s">
        <v>129</v>
      </c>
      <c r="C76" s="98">
        <v>0</v>
      </c>
      <c r="D76" s="98">
        <v>0</v>
      </c>
      <c r="E76" s="98">
        <v>0</v>
      </c>
      <c r="F76" s="97"/>
      <c r="G76" s="97"/>
      <c r="H76" s="97"/>
      <c r="I76" s="97"/>
    </row>
    <row r="77" spans="1:9" x14ac:dyDescent="0.25">
      <c r="A77" s="92">
        <v>1253</v>
      </c>
      <c r="B77" s="97" t="s">
        <v>130</v>
      </c>
      <c r="C77" s="98">
        <v>0</v>
      </c>
      <c r="D77" s="98">
        <v>0</v>
      </c>
      <c r="E77" s="98">
        <v>0</v>
      </c>
      <c r="F77" s="97"/>
      <c r="G77" s="97"/>
      <c r="H77" s="97"/>
      <c r="I77" s="97"/>
    </row>
    <row r="78" spans="1:9" x14ac:dyDescent="0.25">
      <c r="A78" s="92">
        <v>1254</v>
      </c>
      <c r="B78" s="97" t="s">
        <v>131</v>
      </c>
      <c r="C78" s="98">
        <v>746727.97</v>
      </c>
      <c r="D78" s="98">
        <v>0</v>
      </c>
      <c r="E78" s="98">
        <v>0</v>
      </c>
      <c r="F78" s="97"/>
      <c r="G78" s="97"/>
      <c r="H78" s="97"/>
      <c r="I78" s="97"/>
    </row>
    <row r="79" spans="1:9" x14ac:dyDescent="0.25">
      <c r="A79" s="92">
        <v>1259</v>
      </c>
      <c r="B79" s="97" t="s">
        <v>132</v>
      </c>
      <c r="C79" s="98">
        <v>0</v>
      </c>
      <c r="D79" s="98">
        <v>0</v>
      </c>
      <c r="E79" s="98">
        <v>0</v>
      </c>
      <c r="F79" s="97"/>
      <c r="G79" s="97"/>
      <c r="H79" s="97"/>
      <c r="I79" s="97"/>
    </row>
    <row r="80" spans="1:9" x14ac:dyDescent="0.25">
      <c r="A80" s="92">
        <v>1270</v>
      </c>
      <c r="B80" s="97" t="s">
        <v>133</v>
      </c>
      <c r="C80" s="98">
        <f>SUM(C81:C86)</f>
        <v>5031532.91</v>
      </c>
      <c r="D80" s="98">
        <f>SUM(D81:D86)</f>
        <v>0</v>
      </c>
      <c r="E80" s="98">
        <f>SUM(E81:E86)</f>
        <v>0</v>
      </c>
      <c r="F80" s="97"/>
      <c r="G80" s="97"/>
      <c r="H80" s="97"/>
      <c r="I80" s="97"/>
    </row>
    <row r="81" spans="1:9" x14ac:dyDescent="0.25">
      <c r="A81" s="92">
        <v>1271</v>
      </c>
      <c r="B81" s="97" t="s">
        <v>134</v>
      </c>
      <c r="C81" s="98">
        <v>4467545.26</v>
      </c>
      <c r="D81" s="98">
        <v>0</v>
      </c>
      <c r="E81" s="98">
        <v>0</v>
      </c>
      <c r="F81" s="97"/>
      <c r="G81" s="97"/>
      <c r="H81" s="97"/>
      <c r="I81" s="97"/>
    </row>
    <row r="82" spans="1:9" x14ac:dyDescent="0.25">
      <c r="A82" s="92">
        <v>1272</v>
      </c>
      <c r="B82" s="97" t="s">
        <v>135</v>
      </c>
      <c r="C82" s="98">
        <v>0</v>
      </c>
      <c r="D82" s="98">
        <v>0</v>
      </c>
      <c r="E82" s="98">
        <v>0</v>
      </c>
      <c r="F82" s="97"/>
      <c r="G82" s="97"/>
      <c r="H82" s="97"/>
      <c r="I82" s="97"/>
    </row>
    <row r="83" spans="1:9" x14ac:dyDescent="0.25">
      <c r="A83" s="92">
        <v>1273</v>
      </c>
      <c r="B83" s="97" t="s">
        <v>136</v>
      </c>
      <c r="C83" s="98">
        <v>0</v>
      </c>
      <c r="D83" s="98">
        <v>0</v>
      </c>
      <c r="E83" s="98">
        <v>0</v>
      </c>
      <c r="F83" s="97"/>
      <c r="G83" s="97"/>
      <c r="H83" s="97"/>
      <c r="I83" s="97"/>
    </row>
    <row r="84" spans="1:9" x14ac:dyDescent="0.25">
      <c r="A84" s="92">
        <v>1274</v>
      </c>
      <c r="B84" s="97" t="s">
        <v>137</v>
      </c>
      <c r="C84" s="98">
        <v>0</v>
      </c>
      <c r="D84" s="98">
        <v>0</v>
      </c>
      <c r="E84" s="98">
        <v>0</v>
      </c>
      <c r="F84" s="97"/>
      <c r="G84" s="97"/>
      <c r="H84" s="97"/>
      <c r="I84" s="97"/>
    </row>
    <row r="85" spans="1:9" x14ac:dyDescent="0.25">
      <c r="A85" s="92">
        <v>1275</v>
      </c>
      <c r="B85" s="97" t="s">
        <v>138</v>
      </c>
      <c r="C85" s="98">
        <v>0</v>
      </c>
      <c r="D85" s="98">
        <v>0</v>
      </c>
      <c r="E85" s="98">
        <v>0</v>
      </c>
      <c r="F85" s="97"/>
      <c r="G85" s="97"/>
      <c r="H85" s="97"/>
      <c r="I85" s="97"/>
    </row>
    <row r="86" spans="1:9" x14ac:dyDescent="0.25">
      <c r="A86" s="92">
        <v>1279</v>
      </c>
      <c r="B86" s="97" t="s">
        <v>139</v>
      </c>
      <c r="C86" s="98">
        <v>563987.65</v>
      </c>
      <c r="D86" s="98">
        <v>0</v>
      </c>
      <c r="E86" s="98">
        <v>0</v>
      </c>
      <c r="F86" s="97"/>
      <c r="G86" s="97"/>
      <c r="H86" s="97"/>
      <c r="I86" s="97"/>
    </row>
    <row r="88" spans="1:9" x14ac:dyDescent="0.25">
      <c r="A88" s="100" t="s">
        <v>63</v>
      </c>
      <c r="B88" s="100"/>
      <c r="C88" s="100"/>
      <c r="D88" s="100"/>
      <c r="E88" s="100"/>
      <c r="F88" s="100"/>
      <c r="G88" s="100"/>
      <c r="H88" s="100"/>
    </row>
    <row r="89" spans="1:9" x14ac:dyDescent="0.25">
      <c r="A89" s="101" t="s">
        <v>45</v>
      </c>
      <c r="B89" s="101" t="s">
        <v>42</v>
      </c>
      <c r="C89" s="101" t="s">
        <v>43</v>
      </c>
      <c r="D89" s="101" t="s">
        <v>140</v>
      </c>
      <c r="E89" s="101"/>
      <c r="F89" s="101"/>
      <c r="G89" s="101"/>
      <c r="H89" s="101"/>
    </row>
    <row r="90" spans="1:9" x14ac:dyDescent="0.25">
      <c r="A90" s="92">
        <v>1160</v>
      </c>
      <c r="B90" s="97" t="s">
        <v>141</v>
      </c>
      <c r="C90" s="98">
        <f>SUM(C91:C92)</f>
        <v>0</v>
      </c>
      <c r="D90" s="97"/>
      <c r="E90" s="97"/>
      <c r="F90" s="97"/>
      <c r="G90" s="97"/>
      <c r="H90" s="97"/>
    </row>
    <row r="91" spans="1:9" x14ac:dyDescent="0.25">
      <c r="A91" s="92">
        <v>1161</v>
      </c>
      <c r="B91" s="97" t="s">
        <v>142</v>
      </c>
      <c r="C91" s="98">
        <v>0</v>
      </c>
      <c r="D91" s="97"/>
      <c r="E91" s="97"/>
      <c r="F91" s="97"/>
      <c r="G91" s="97"/>
      <c r="H91" s="97"/>
    </row>
    <row r="92" spans="1:9" x14ac:dyDescent="0.25">
      <c r="A92" s="92">
        <v>1162</v>
      </c>
      <c r="B92" s="97" t="s">
        <v>143</v>
      </c>
      <c r="C92" s="98">
        <v>0</v>
      </c>
      <c r="D92" s="97"/>
      <c r="E92" s="97"/>
      <c r="F92" s="97"/>
      <c r="G92" s="97"/>
      <c r="H92" s="97"/>
    </row>
    <row r="94" spans="1:9" x14ac:dyDescent="0.25">
      <c r="A94" s="100" t="s">
        <v>451</v>
      </c>
      <c r="B94" s="100"/>
      <c r="C94" s="100"/>
      <c r="D94" s="100"/>
      <c r="E94" s="100"/>
      <c r="F94" s="100"/>
      <c r="G94" s="100"/>
      <c r="H94" s="100"/>
    </row>
    <row r="95" spans="1:9" x14ac:dyDescent="0.25">
      <c r="A95" s="101" t="s">
        <v>45</v>
      </c>
      <c r="B95" s="101" t="s">
        <v>42</v>
      </c>
      <c r="C95" s="101" t="s">
        <v>43</v>
      </c>
      <c r="D95" s="101" t="s">
        <v>86</v>
      </c>
      <c r="E95" s="101"/>
      <c r="F95" s="101"/>
      <c r="G95" s="101"/>
      <c r="H95" s="101"/>
    </row>
    <row r="96" spans="1:9" x14ac:dyDescent="0.25">
      <c r="A96" s="92">
        <v>1190</v>
      </c>
      <c r="B96" s="97" t="s">
        <v>459</v>
      </c>
      <c r="C96" s="98">
        <f>SUM(C97:C100)</f>
        <v>0</v>
      </c>
      <c r="D96" s="97"/>
      <c r="E96" s="97"/>
      <c r="F96" s="97"/>
      <c r="G96" s="97"/>
      <c r="H96" s="97"/>
    </row>
    <row r="97" spans="1:8" x14ac:dyDescent="0.25">
      <c r="A97" s="92">
        <v>1191</v>
      </c>
      <c r="B97" s="97" t="s">
        <v>452</v>
      </c>
      <c r="C97" s="98">
        <v>0</v>
      </c>
      <c r="D97" s="97"/>
      <c r="E97" s="97"/>
      <c r="F97" s="97"/>
      <c r="G97" s="97"/>
      <c r="H97" s="97"/>
    </row>
    <row r="98" spans="1:8" x14ac:dyDescent="0.25">
      <c r="A98" s="92">
        <v>1192</v>
      </c>
      <c r="B98" s="97" t="s">
        <v>453</v>
      </c>
      <c r="C98" s="98">
        <v>0</v>
      </c>
      <c r="D98" s="97"/>
      <c r="E98" s="97"/>
      <c r="F98" s="97"/>
      <c r="G98" s="97"/>
      <c r="H98" s="97"/>
    </row>
    <row r="99" spans="1:8" x14ac:dyDescent="0.25">
      <c r="A99" s="92">
        <v>1193</v>
      </c>
      <c r="B99" s="97" t="s">
        <v>454</v>
      </c>
      <c r="C99" s="98">
        <v>0</v>
      </c>
      <c r="D99" s="97"/>
      <c r="E99" s="97"/>
      <c r="F99" s="97"/>
      <c r="G99" s="97"/>
      <c r="H99" s="97"/>
    </row>
    <row r="100" spans="1:8" x14ac:dyDescent="0.25">
      <c r="A100" s="92">
        <v>1194</v>
      </c>
      <c r="B100" s="97" t="s">
        <v>455</v>
      </c>
      <c r="C100" s="98">
        <v>0</v>
      </c>
      <c r="D100" s="97"/>
      <c r="E100" s="97"/>
      <c r="F100" s="97"/>
      <c r="G100" s="97"/>
      <c r="H100" s="97"/>
    </row>
    <row r="101" spans="1:8" x14ac:dyDescent="0.25">
      <c r="A101" s="100" t="s">
        <v>484</v>
      </c>
      <c r="C101" s="102"/>
    </row>
    <row r="102" spans="1:8" x14ac:dyDescent="0.25">
      <c r="A102" s="101" t="s">
        <v>45</v>
      </c>
      <c r="B102" s="101" t="s">
        <v>42</v>
      </c>
      <c r="C102" s="101" t="s">
        <v>43</v>
      </c>
      <c r="D102" s="101" t="s">
        <v>86</v>
      </c>
      <c r="E102" s="101"/>
      <c r="F102" s="101"/>
      <c r="G102" s="101"/>
      <c r="H102" s="101"/>
    </row>
    <row r="103" spans="1:8" x14ac:dyDescent="0.25">
      <c r="A103" s="92">
        <v>1290</v>
      </c>
      <c r="B103" s="97" t="s">
        <v>144</v>
      </c>
      <c r="C103" s="98">
        <f>SUM(C104:C106)</f>
        <v>0</v>
      </c>
      <c r="D103" s="97"/>
      <c r="E103" s="97"/>
      <c r="F103" s="97"/>
      <c r="G103" s="97"/>
      <c r="H103" s="97"/>
    </row>
    <row r="104" spans="1:8" x14ac:dyDescent="0.25">
      <c r="A104" s="92">
        <v>1291</v>
      </c>
      <c r="B104" s="97" t="s">
        <v>145</v>
      </c>
      <c r="C104" s="98">
        <v>0</v>
      </c>
      <c r="D104" s="97"/>
      <c r="E104" s="97"/>
      <c r="F104" s="97"/>
      <c r="G104" s="97"/>
      <c r="H104" s="97"/>
    </row>
    <row r="105" spans="1:8" x14ac:dyDescent="0.25">
      <c r="A105" s="92">
        <v>1292</v>
      </c>
      <c r="B105" s="97" t="s">
        <v>146</v>
      </c>
      <c r="C105" s="98">
        <v>0</v>
      </c>
      <c r="D105" s="97"/>
      <c r="E105" s="97"/>
      <c r="F105" s="97"/>
      <c r="G105" s="97"/>
      <c r="H105" s="97"/>
    </row>
    <row r="106" spans="1:8" x14ac:dyDescent="0.25">
      <c r="A106" s="92">
        <v>1293</v>
      </c>
      <c r="B106" s="97" t="s">
        <v>147</v>
      </c>
      <c r="C106" s="98">
        <v>0</v>
      </c>
      <c r="D106" s="97"/>
      <c r="E106" s="97"/>
      <c r="F106" s="97"/>
      <c r="G106" s="97"/>
      <c r="H106" s="97"/>
    </row>
    <row r="108" spans="1:8" x14ac:dyDescent="0.25">
      <c r="A108" s="100" t="s">
        <v>64</v>
      </c>
      <c r="B108" s="100"/>
      <c r="C108" s="100"/>
      <c r="D108" s="100"/>
      <c r="E108" s="100"/>
      <c r="F108" s="100"/>
      <c r="G108" s="100"/>
      <c r="H108" s="100"/>
    </row>
    <row r="109" spans="1:8" x14ac:dyDescent="0.25">
      <c r="A109" s="101" t="s">
        <v>45</v>
      </c>
      <c r="B109" s="101" t="s">
        <v>42</v>
      </c>
      <c r="C109" s="101" t="s">
        <v>43</v>
      </c>
      <c r="D109" s="101" t="s">
        <v>82</v>
      </c>
      <c r="E109" s="101" t="s">
        <v>83</v>
      </c>
      <c r="F109" s="101" t="s">
        <v>84</v>
      </c>
      <c r="G109" s="101" t="s">
        <v>148</v>
      </c>
      <c r="H109" s="101" t="s">
        <v>149</v>
      </c>
    </row>
    <row r="110" spans="1:8" x14ac:dyDescent="0.25">
      <c r="A110" s="92">
        <v>2110</v>
      </c>
      <c r="B110" s="97" t="s">
        <v>150</v>
      </c>
      <c r="C110" s="98">
        <f>SUM(C111:C119)</f>
        <v>11405554.010000002</v>
      </c>
      <c r="D110" s="98">
        <f>SUM(D111:D119)</f>
        <v>11405554.010000002</v>
      </c>
      <c r="E110" s="98">
        <f>SUM(E111:E119)</f>
        <v>0</v>
      </c>
      <c r="F110" s="98">
        <f>SUM(F111:F119)</f>
        <v>0</v>
      </c>
      <c r="G110" s="98">
        <f>SUM(G111:G119)</f>
        <v>0</v>
      </c>
      <c r="H110" s="97"/>
    </row>
    <row r="111" spans="1:8" x14ac:dyDescent="0.25">
      <c r="A111" s="92">
        <v>2111</v>
      </c>
      <c r="B111" s="97" t="s">
        <v>151</v>
      </c>
      <c r="C111" s="98">
        <v>1184742.04</v>
      </c>
      <c r="D111" s="98">
        <f>C111</f>
        <v>1184742.04</v>
      </c>
      <c r="E111" s="98">
        <v>0</v>
      </c>
      <c r="F111" s="98">
        <v>0</v>
      </c>
      <c r="G111" s="98">
        <v>0</v>
      </c>
      <c r="H111" s="97"/>
    </row>
    <row r="112" spans="1:8" x14ac:dyDescent="0.25">
      <c r="A112" s="92">
        <v>2112</v>
      </c>
      <c r="B112" s="97" t="s">
        <v>152</v>
      </c>
      <c r="C112" s="98">
        <v>2422622.4</v>
      </c>
      <c r="D112" s="98">
        <f t="shared" ref="D112:D119" si="0">C112</f>
        <v>2422622.4</v>
      </c>
      <c r="E112" s="98">
        <v>0</v>
      </c>
      <c r="F112" s="98">
        <v>0</v>
      </c>
      <c r="G112" s="98">
        <v>0</v>
      </c>
      <c r="H112" s="97"/>
    </row>
    <row r="113" spans="1:8" x14ac:dyDescent="0.25">
      <c r="A113" s="92">
        <v>2113</v>
      </c>
      <c r="B113" s="97" t="s">
        <v>153</v>
      </c>
      <c r="C113" s="98">
        <v>0</v>
      </c>
      <c r="D113" s="98">
        <f t="shared" si="0"/>
        <v>0</v>
      </c>
      <c r="E113" s="98">
        <v>0</v>
      </c>
      <c r="F113" s="98">
        <v>0</v>
      </c>
      <c r="G113" s="98">
        <v>0</v>
      </c>
      <c r="H113" s="97"/>
    </row>
    <row r="114" spans="1:8" x14ac:dyDescent="0.25">
      <c r="A114" s="92">
        <v>2114</v>
      </c>
      <c r="B114" s="97" t="s">
        <v>154</v>
      </c>
      <c r="C114" s="98">
        <v>0</v>
      </c>
      <c r="D114" s="98">
        <f t="shared" si="0"/>
        <v>0</v>
      </c>
      <c r="E114" s="98">
        <v>0</v>
      </c>
      <c r="F114" s="98">
        <v>0</v>
      </c>
      <c r="G114" s="98">
        <v>0</v>
      </c>
      <c r="H114" s="97"/>
    </row>
    <row r="115" spans="1:8" x14ac:dyDescent="0.25">
      <c r="A115" s="92">
        <v>2115</v>
      </c>
      <c r="B115" s="97" t="s">
        <v>155</v>
      </c>
      <c r="C115" s="98">
        <v>0</v>
      </c>
      <c r="D115" s="98">
        <f t="shared" si="0"/>
        <v>0</v>
      </c>
      <c r="E115" s="98">
        <v>0</v>
      </c>
      <c r="F115" s="98">
        <v>0</v>
      </c>
      <c r="G115" s="98">
        <v>0</v>
      </c>
      <c r="H115" s="97"/>
    </row>
    <row r="116" spans="1:8" x14ac:dyDescent="0.25">
      <c r="A116" s="92">
        <v>2116</v>
      </c>
      <c r="B116" s="97" t="s">
        <v>156</v>
      </c>
      <c r="C116" s="98">
        <v>0</v>
      </c>
      <c r="D116" s="98">
        <f t="shared" si="0"/>
        <v>0</v>
      </c>
      <c r="E116" s="98">
        <v>0</v>
      </c>
      <c r="F116" s="98">
        <v>0</v>
      </c>
      <c r="G116" s="98">
        <v>0</v>
      </c>
      <c r="H116" s="97"/>
    </row>
    <row r="117" spans="1:8" x14ac:dyDescent="0.25">
      <c r="A117" s="92">
        <v>2117</v>
      </c>
      <c r="B117" s="97" t="s">
        <v>157</v>
      </c>
      <c r="C117" s="98">
        <v>3118858.87</v>
      </c>
      <c r="D117" s="98">
        <f t="shared" si="0"/>
        <v>3118858.87</v>
      </c>
      <c r="E117" s="98">
        <v>0</v>
      </c>
      <c r="F117" s="98">
        <v>0</v>
      </c>
      <c r="G117" s="98">
        <v>0</v>
      </c>
      <c r="H117" s="97"/>
    </row>
    <row r="118" spans="1:8" x14ac:dyDescent="0.25">
      <c r="A118" s="92">
        <v>2118</v>
      </c>
      <c r="B118" s="97" t="s">
        <v>158</v>
      </c>
      <c r="C118" s="98">
        <v>0</v>
      </c>
      <c r="D118" s="98">
        <f t="shared" si="0"/>
        <v>0</v>
      </c>
      <c r="E118" s="98">
        <v>0</v>
      </c>
      <c r="F118" s="98">
        <v>0</v>
      </c>
      <c r="G118" s="98">
        <v>0</v>
      </c>
      <c r="H118" s="97"/>
    </row>
    <row r="119" spans="1:8" x14ac:dyDescent="0.25">
      <c r="A119" s="92">
        <v>2119</v>
      </c>
      <c r="B119" s="97" t="s">
        <v>159</v>
      </c>
      <c r="C119" s="98">
        <v>4679330.7</v>
      </c>
      <c r="D119" s="98">
        <f t="shared" si="0"/>
        <v>4679330.7</v>
      </c>
      <c r="E119" s="98">
        <v>0</v>
      </c>
      <c r="F119" s="98">
        <v>0</v>
      </c>
      <c r="G119" s="98">
        <v>0</v>
      </c>
      <c r="H119" s="97"/>
    </row>
    <row r="120" spans="1:8" x14ac:dyDescent="0.25">
      <c r="A120" s="92">
        <v>2120</v>
      </c>
      <c r="B120" s="97" t="s">
        <v>160</v>
      </c>
      <c r="C120" s="98">
        <f>SUM(C121:C123)</f>
        <v>0</v>
      </c>
      <c r="D120" s="98">
        <f t="shared" ref="D120:G120" si="1">SUM(D121:D123)</f>
        <v>0</v>
      </c>
      <c r="E120" s="98">
        <f t="shared" si="1"/>
        <v>0</v>
      </c>
      <c r="F120" s="98">
        <f t="shared" si="1"/>
        <v>0</v>
      </c>
      <c r="G120" s="98">
        <f t="shared" si="1"/>
        <v>0</v>
      </c>
      <c r="H120" s="97"/>
    </row>
    <row r="121" spans="1:8" x14ac:dyDescent="0.25">
      <c r="A121" s="92">
        <v>2121</v>
      </c>
      <c r="B121" s="97" t="s">
        <v>161</v>
      </c>
      <c r="C121" s="98">
        <v>0</v>
      </c>
      <c r="D121" s="98">
        <f>C121</f>
        <v>0</v>
      </c>
      <c r="E121" s="98">
        <v>0</v>
      </c>
      <c r="F121" s="98">
        <v>0</v>
      </c>
      <c r="G121" s="98">
        <v>0</v>
      </c>
      <c r="H121" s="97"/>
    </row>
    <row r="122" spans="1:8" x14ac:dyDescent="0.25">
      <c r="A122" s="92">
        <v>2122</v>
      </c>
      <c r="B122" s="97" t="s">
        <v>162</v>
      </c>
      <c r="C122" s="98">
        <v>0</v>
      </c>
      <c r="D122" s="98">
        <f t="shared" ref="D122:D123" si="2">C122</f>
        <v>0</v>
      </c>
      <c r="E122" s="98">
        <v>0</v>
      </c>
      <c r="F122" s="98">
        <v>0</v>
      </c>
      <c r="G122" s="98">
        <v>0</v>
      </c>
      <c r="H122" s="97"/>
    </row>
    <row r="123" spans="1:8" x14ac:dyDescent="0.25">
      <c r="A123" s="92">
        <v>2129</v>
      </c>
      <c r="B123" s="97" t="s">
        <v>163</v>
      </c>
      <c r="C123" s="98">
        <v>0</v>
      </c>
      <c r="D123" s="98">
        <f t="shared" si="2"/>
        <v>0</v>
      </c>
      <c r="E123" s="98">
        <v>0</v>
      </c>
      <c r="F123" s="98">
        <v>0</v>
      </c>
      <c r="G123" s="98">
        <v>0</v>
      </c>
      <c r="H123" s="97"/>
    </row>
    <row r="125" spans="1:8" x14ac:dyDescent="0.25">
      <c r="A125" s="100" t="s">
        <v>65</v>
      </c>
      <c r="B125" s="100"/>
      <c r="C125" s="100"/>
      <c r="D125" s="100"/>
      <c r="E125" s="100"/>
      <c r="F125" s="100"/>
      <c r="G125" s="100"/>
      <c r="H125" s="100"/>
    </row>
    <row r="126" spans="1:8" x14ac:dyDescent="0.25">
      <c r="A126" s="101" t="s">
        <v>45</v>
      </c>
      <c r="B126" s="101" t="s">
        <v>42</v>
      </c>
      <c r="C126" s="101" t="s">
        <v>43</v>
      </c>
      <c r="D126" s="101" t="s">
        <v>46</v>
      </c>
      <c r="E126" s="101" t="s">
        <v>86</v>
      </c>
      <c r="F126" s="101"/>
      <c r="G126" s="101"/>
      <c r="H126" s="101"/>
    </row>
    <row r="127" spans="1:8" x14ac:dyDescent="0.25">
      <c r="A127" s="92">
        <v>2160</v>
      </c>
      <c r="B127" s="97" t="s">
        <v>164</v>
      </c>
      <c r="C127" s="98">
        <f>SUM(C128:C133)</f>
        <v>0</v>
      </c>
      <c r="D127" s="97"/>
      <c r="E127" s="97"/>
      <c r="F127" s="97"/>
      <c r="G127" s="97"/>
      <c r="H127" s="97"/>
    </row>
    <row r="128" spans="1:8" x14ac:dyDescent="0.25">
      <c r="A128" s="92">
        <v>2161</v>
      </c>
      <c r="B128" s="97" t="s">
        <v>165</v>
      </c>
      <c r="C128" s="98">
        <v>0</v>
      </c>
      <c r="D128" s="97"/>
      <c r="E128" s="97"/>
      <c r="F128" s="97"/>
      <c r="G128" s="97"/>
      <c r="H128" s="97"/>
    </row>
    <row r="129" spans="1:8" x14ac:dyDescent="0.25">
      <c r="A129" s="92">
        <v>2162</v>
      </c>
      <c r="B129" s="97" t="s">
        <v>166</v>
      </c>
      <c r="C129" s="98">
        <v>0</v>
      </c>
      <c r="D129" s="97"/>
      <c r="E129" s="97"/>
      <c r="F129" s="97"/>
      <c r="G129" s="97"/>
      <c r="H129" s="97"/>
    </row>
    <row r="130" spans="1:8" x14ac:dyDescent="0.25">
      <c r="A130" s="92">
        <v>2163</v>
      </c>
      <c r="B130" s="97" t="s">
        <v>167</v>
      </c>
      <c r="C130" s="98">
        <v>0</v>
      </c>
      <c r="D130" s="97"/>
      <c r="E130" s="97"/>
      <c r="F130" s="97"/>
      <c r="G130" s="97"/>
      <c r="H130" s="97"/>
    </row>
    <row r="131" spans="1:8" x14ac:dyDescent="0.25">
      <c r="A131" s="92">
        <v>2164</v>
      </c>
      <c r="B131" s="97" t="s">
        <v>168</v>
      </c>
      <c r="C131" s="98">
        <v>0</v>
      </c>
      <c r="D131" s="97"/>
      <c r="E131" s="97"/>
      <c r="F131" s="97"/>
      <c r="G131" s="97"/>
      <c r="H131" s="97"/>
    </row>
    <row r="132" spans="1:8" x14ac:dyDescent="0.25">
      <c r="A132" s="92">
        <v>2165</v>
      </c>
      <c r="B132" s="97" t="s">
        <v>169</v>
      </c>
      <c r="C132" s="98">
        <v>0</v>
      </c>
      <c r="D132" s="97"/>
      <c r="E132" s="97"/>
      <c r="F132" s="97"/>
      <c r="G132" s="97"/>
      <c r="H132" s="97"/>
    </row>
    <row r="133" spans="1:8" x14ac:dyDescent="0.25">
      <c r="A133" s="92">
        <v>2166</v>
      </c>
      <c r="B133" s="97" t="s">
        <v>170</v>
      </c>
      <c r="C133" s="98">
        <v>0</v>
      </c>
      <c r="D133" s="97"/>
      <c r="E133" s="97"/>
      <c r="F133" s="97"/>
      <c r="G133" s="97"/>
      <c r="H133" s="97"/>
    </row>
    <row r="134" spans="1:8" x14ac:dyDescent="0.25">
      <c r="A134" s="92">
        <v>2250</v>
      </c>
      <c r="B134" s="97" t="s">
        <v>171</v>
      </c>
      <c r="C134" s="98">
        <f>SUM(C135:C140)</f>
        <v>0</v>
      </c>
      <c r="D134" s="97"/>
      <c r="E134" s="97"/>
      <c r="F134" s="97"/>
      <c r="G134" s="97"/>
      <c r="H134" s="97"/>
    </row>
    <row r="135" spans="1:8" x14ac:dyDescent="0.25">
      <c r="A135" s="92">
        <v>2251</v>
      </c>
      <c r="B135" s="97" t="s">
        <v>172</v>
      </c>
      <c r="C135" s="98">
        <v>0</v>
      </c>
      <c r="D135" s="97"/>
      <c r="E135" s="97"/>
      <c r="F135" s="97"/>
      <c r="G135" s="97"/>
      <c r="H135" s="97"/>
    </row>
    <row r="136" spans="1:8" x14ac:dyDescent="0.25">
      <c r="A136" s="92">
        <v>2252</v>
      </c>
      <c r="B136" s="97" t="s">
        <v>173</v>
      </c>
      <c r="C136" s="98">
        <v>0</v>
      </c>
      <c r="D136" s="97"/>
      <c r="E136" s="97"/>
      <c r="F136" s="97"/>
      <c r="G136" s="97"/>
      <c r="H136" s="97"/>
    </row>
    <row r="137" spans="1:8" x14ac:dyDescent="0.25">
      <c r="A137" s="92">
        <v>2253</v>
      </c>
      <c r="B137" s="97" t="s">
        <v>174</v>
      </c>
      <c r="C137" s="98">
        <v>0</v>
      </c>
      <c r="D137" s="97"/>
      <c r="E137" s="97"/>
      <c r="F137" s="97"/>
      <c r="G137" s="97"/>
      <c r="H137" s="97"/>
    </row>
    <row r="138" spans="1:8" x14ac:dyDescent="0.25">
      <c r="A138" s="92">
        <v>2254</v>
      </c>
      <c r="B138" s="97" t="s">
        <v>175</v>
      </c>
      <c r="C138" s="98">
        <v>0</v>
      </c>
      <c r="D138" s="97"/>
      <c r="E138" s="97"/>
      <c r="F138" s="97"/>
      <c r="G138" s="97"/>
      <c r="H138" s="97"/>
    </row>
    <row r="139" spans="1:8" x14ac:dyDescent="0.25">
      <c r="A139" s="92">
        <v>2255</v>
      </c>
      <c r="B139" s="97" t="s">
        <v>176</v>
      </c>
      <c r="C139" s="98">
        <v>0</v>
      </c>
      <c r="D139" s="97"/>
      <c r="E139" s="97"/>
      <c r="F139" s="97"/>
      <c r="G139" s="97"/>
      <c r="H139" s="97"/>
    </row>
    <row r="140" spans="1:8" x14ac:dyDescent="0.25">
      <c r="A140" s="92">
        <v>2256</v>
      </c>
      <c r="B140" s="97" t="s">
        <v>177</v>
      </c>
      <c r="C140" s="98">
        <v>0</v>
      </c>
      <c r="D140" s="97"/>
      <c r="E140" s="97"/>
      <c r="F140" s="97"/>
      <c r="G140" s="97"/>
      <c r="H140" s="97"/>
    </row>
    <row r="142" spans="1:8" x14ac:dyDescent="0.25">
      <c r="A142" s="100" t="s">
        <v>66</v>
      </c>
      <c r="B142" s="100"/>
      <c r="C142" s="100"/>
      <c r="D142" s="100"/>
      <c r="E142" s="100"/>
      <c r="F142" s="100"/>
      <c r="G142" s="100"/>
      <c r="H142" s="100"/>
    </row>
    <row r="143" spans="1:8" x14ac:dyDescent="0.25">
      <c r="A143" s="103" t="s">
        <v>45</v>
      </c>
      <c r="B143" s="103" t="s">
        <v>42</v>
      </c>
      <c r="C143" s="103" t="s">
        <v>43</v>
      </c>
      <c r="D143" s="103" t="s">
        <v>46</v>
      </c>
      <c r="E143" s="103" t="s">
        <v>86</v>
      </c>
      <c r="F143" s="103"/>
      <c r="G143" s="103"/>
      <c r="H143" s="103"/>
    </row>
    <row r="144" spans="1:8" x14ac:dyDescent="0.25">
      <c r="A144" s="92">
        <v>2159</v>
      </c>
      <c r="B144" s="97" t="s">
        <v>178</v>
      </c>
      <c r="C144" s="98">
        <v>0</v>
      </c>
      <c r="D144" s="97"/>
      <c r="E144" s="97"/>
      <c r="F144" s="97"/>
      <c r="G144" s="97"/>
      <c r="H144" s="97"/>
    </row>
    <row r="145" spans="1:8" x14ac:dyDescent="0.25">
      <c r="A145" s="92">
        <v>2199</v>
      </c>
      <c r="B145" s="97" t="s">
        <v>179</v>
      </c>
      <c r="C145" s="98">
        <v>0</v>
      </c>
      <c r="D145" s="97"/>
      <c r="E145" s="97"/>
      <c r="F145" s="97"/>
      <c r="G145" s="97"/>
      <c r="H145" s="97"/>
    </row>
    <row r="146" spans="1:8" x14ac:dyDescent="0.25">
      <c r="A146" s="92">
        <v>2240</v>
      </c>
      <c r="B146" s="97" t="s">
        <v>180</v>
      </c>
      <c r="C146" s="98">
        <f>SUM(C147:C149)</f>
        <v>0</v>
      </c>
      <c r="D146" s="97"/>
      <c r="E146" s="97"/>
      <c r="F146" s="97"/>
      <c r="G146" s="97"/>
      <c r="H146" s="97"/>
    </row>
    <row r="147" spans="1:8" x14ac:dyDescent="0.25">
      <c r="A147" s="92">
        <v>2241</v>
      </c>
      <c r="B147" s="97" t="s">
        <v>181</v>
      </c>
      <c r="C147" s="98">
        <v>0</v>
      </c>
      <c r="D147" s="97"/>
      <c r="E147" s="97"/>
      <c r="F147" s="97"/>
      <c r="G147" s="97"/>
      <c r="H147" s="97"/>
    </row>
    <row r="148" spans="1:8" x14ac:dyDescent="0.25">
      <c r="A148" s="92">
        <v>2242</v>
      </c>
      <c r="B148" s="97" t="s">
        <v>182</v>
      </c>
      <c r="C148" s="98">
        <v>0</v>
      </c>
      <c r="D148" s="97"/>
      <c r="E148" s="97"/>
      <c r="F148" s="97"/>
      <c r="G148" s="97"/>
      <c r="H148" s="97"/>
    </row>
    <row r="149" spans="1:8" x14ac:dyDescent="0.25">
      <c r="A149" s="92">
        <v>2249</v>
      </c>
      <c r="B149" s="97" t="s">
        <v>183</v>
      </c>
      <c r="C149" s="98">
        <v>0</v>
      </c>
      <c r="D149" s="97"/>
      <c r="E149" s="97"/>
      <c r="F149" s="97"/>
      <c r="G149" s="97"/>
      <c r="H149" s="97"/>
    </row>
    <row r="150" spans="1:8" x14ac:dyDescent="0.25">
      <c r="A150" s="97"/>
      <c r="B150" s="97"/>
      <c r="C150" s="97"/>
      <c r="D150" s="97"/>
      <c r="E150" s="97"/>
      <c r="F150" s="97"/>
      <c r="G150" s="97"/>
      <c r="H150" s="97"/>
    </row>
    <row r="151" spans="1:8" x14ac:dyDescent="0.25">
      <c r="B151" s="12" t="s">
        <v>483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9370078740157483" right="0.27559055118110237" top="0.51181102362204722" bottom="0.47244094488188981" header="0.31496062992125984" footer="0.31496062992125984"/>
  <pageSetup orientation="landscape" r:id="rId1"/>
  <headerFooter>
    <oddFooter>&amp;R&amp;8Página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showGridLines="0" topLeftCell="A70" zoomScaleNormal="100" workbookViewId="0">
      <selection sqref="A1:C1"/>
    </sheetView>
  </sheetViews>
  <sheetFormatPr baseColWidth="10" defaultColWidth="9.140625" defaultRowHeight="11.25" x14ac:dyDescent="0.2"/>
  <cols>
    <col min="1" max="1" width="10" style="16" customWidth="1"/>
    <col min="2" max="2" width="62.28515625" style="16" customWidth="1"/>
    <col min="3" max="3" width="13.7109375" style="16" customWidth="1"/>
    <col min="4" max="5" width="12.140625" style="16" customWidth="1"/>
    <col min="6" max="16384" width="9.140625" style="16"/>
  </cols>
  <sheetData>
    <row r="1" spans="1:5" s="18" customFormat="1" ht="18.95" customHeight="1" x14ac:dyDescent="0.25">
      <c r="A1" s="134" t="s">
        <v>520</v>
      </c>
      <c r="B1" s="134"/>
      <c r="C1" s="134"/>
      <c r="D1" s="10" t="s">
        <v>465</v>
      </c>
      <c r="E1" s="17">
        <v>2023</v>
      </c>
    </row>
    <row r="2" spans="1:5" s="12" customFormat="1" ht="18.95" customHeight="1" x14ac:dyDescent="0.25">
      <c r="A2" s="134" t="s">
        <v>470</v>
      </c>
      <c r="B2" s="134"/>
      <c r="C2" s="134"/>
      <c r="D2" s="10" t="s">
        <v>466</v>
      </c>
      <c r="E2" s="17" t="s">
        <v>468</v>
      </c>
    </row>
    <row r="3" spans="1:5" s="12" customFormat="1" ht="18.95" customHeight="1" x14ac:dyDescent="0.25">
      <c r="A3" s="134" t="s">
        <v>521</v>
      </c>
      <c r="B3" s="134"/>
      <c r="C3" s="134"/>
      <c r="D3" s="10" t="s">
        <v>467</v>
      </c>
      <c r="E3" s="17">
        <v>4</v>
      </c>
    </row>
    <row r="4" spans="1:5" x14ac:dyDescent="0.2">
      <c r="A4" s="14" t="s">
        <v>75</v>
      </c>
      <c r="B4" s="15"/>
      <c r="C4" s="15"/>
      <c r="D4" s="15"/>
      <c r="E4" s="15"/>
    </row>
    <row r="6" spans="1:5" x14ac:dyDescent="0.2">
      <c r="A6" s="34" t="s">
        <v>440</v>
      </c>
      <c r="B6" s="34"/>
      <c r="C6" s="34"/>
      <c r="D6" s="34"/>
      <c r="E6" s="34"/>
    </row>
    <row r="7" spans="1:5" x14ac:dyDescent="0.2">
      <c r="A7" s="35" t="s">
        <v>45</v>
      </c>
      <c r="B7" s="35" t="s">
        <v>42</v>
      </c>
      <c r="C7" s="35" t="s">
        <v>43</v>
      </c>
      <c r="D7" s="35" t="s">
        <v>184</v>
      </c>
      <c r="E7" s="35"/>
    </row>
    <row r="8" spans="1:5" x14ac:dyDescent="0.2">
      <c r="A8" s="95">
        <v>4100</v>
      </c>
      <c r="B8" s="93" t="s">
        <v>185</v>
      </c>
      <c r="C8" s="94">
        <f>SUM(C9+C19+C25+C28+C34+C37+C46)</f>
        <v>288630318.38</v>
      </c>
      <c r="D8" s="91"/>
      <c r="E8" s="90"/>
    </row>
    <row r="9" spans="1:5" x14ac:dyDescent="0.2">
      <c r="A9" s="95">
        <v>4110</v>
      </c>
      <c r="B9" s="93" t="s">
        <v>186</v>
      </c>
      <c r="C9" s="94">
        <f>SUM(C10:C18)</f>
        <v>0</v>
      </c>
      <c r="D9" s="91"/>
      <c r="E9" s="90"/>
    </row>
    <row r="10" spans="1:5" x14ac:dyDescent="0.2">
      <c r="A10" s="95">
        <v>4111</v>
      </c>
      <c r="B10" s="93" t="s">
        <v>187</v>
      </c>
      <c r="C10" s="94">
        <v>0</v>
      </c>
      <c r="D10" s="91"/>
      <c r="E10" s="90"/>
    </row>
    <row r="11" spans="1:5" x14ac:dyDescent="0.2">
      <c r="A11" s="95">
        <v>4112</v>
      </c>
      <c r="B11" s="93" t="s">
        <v>188</v>
      </c>
      <c r="C11" s="94">
        <v>0</v>
      </c>
      <c r="D11" s="91"/>
      <c r="E11" s="90"/>
    </row>
    <row r="12" spans="1:5" x14ac:dyDescent="0.2">
      <c r="A12" s="95">
        <v>4113</v>
      </c>
      <c r="B12" s="93" t="s">
        <v>189</v>
      </c>
      <c r="C12" s="94">
        <v>0</v>
      </c>
      <c r="D12" s="91"/>
      <c r="E12" s="90"/>
    </row>
    <row r="13" spans="1:5" x14ac:dyDescent="0.2">
      <c r="A13" s="95">
        <v>4114</v>
      </c>
      <c r="B13" s="93" t="s">
        <v>190</v>
      </c>
      <c r="C13" s="94">
        <v>0</v>
      </c>
      <c r="D13" s="91"/>
      <c r="E13" s="90"/>
    </row>
    <row r="14" spans="1:5" x14ac:dyDescent="0.2">
      <c r="A14" s="95">
        <v>4115</v>
      </c>
      <c r="B14" s="93" t="s">
        <v>191</v>
      </c>
      <c r="C14" s="94">
        <v>0</v>
      </c>
      <c r="D14" s="91"/>
      <c r="E14" s="90"/>
    </row>
    <row r="15" spans="1:5" x14ac:dyDescent="0.2">
      <c r="A15" s="95">
        <v>4116</v>
      </c>
      <c r="B15" s="93" t="s">
        <v>192</v>
      </c>
      <c r="C15" s="94">
        <v>0</v>
      </c>
      <c r="D15" s="91"/>
      <c r="E15" s="90"/>
    </row>
    <row r="16" spans="1:5" x14ac:dyDescent="0.2">
      <c r="A16" s="95">
        <v>4117</v>
      </c>
      <c r="B16" s="93" t="s">
        <v>193</v>
      </c>
      <c r="C16" s="94">
        <v>0</v>
      </c>
      <c r="D16" s="91"/>
      <c r="E16" s="90"/>
    </row>
    <row r="17" spans="1:5" ht="22.5" x14ac:dyDescent="0.2">
      <c r="A17" s="95">
        <v>4118</v>
      </c>
      <c r="B17" s="89" t="s">
        <v>368</v>
      </c>
      <c r="C17" s="94">
        <v>0</v>
      </c>
      <c r="D17" s="91"/>
      <c r="E17" s="90"/>
    </row>
    <row r="18" spans="1:5" x14ac:dyDescent="0.2">
      <c r="A18" s="95">
        <v>4119</v>
      </c>
      <c r="B18" s="93" t="s">
        <v>194</v>
      </c>
      <c r="C18" s="94">
        <v>0</v>
      </c>
      <c r="D18" s="91"/>
      <c r="E18" s="90"/>
    </row>
    <row r="19" spans="1:5" x14ac:dyDescent="0.2">
      <c r="A19" s="95">
        <v>4120</v>
      </c>
      <c r="B19" s="93" t="s">
        <v>195</v>
      </c>
      <c r="C19" s="94">
        <f>SUM(C20:C24)</f>
        <v>0</v>
      </c>
      <c r="D19" s="91"/>
      <c r="E19" s="90"/>
    </row>
    <row r="20" spans="1:5" x14ac:dyDescent="0.2">
      <c r="A20" s="95">
        <v>4121</v>
      </c>
      <c r="B20" s="93" t="s">
        <v>196</v>
      </c>
      <c r="C20" s="94">
        <v>0</v>
      </c>
      <c r="D20" s="91"/>
      <c r="E20" s="90"/>
    </row>
    <row r="21" spans="1:5" x14ac:dyDescent="0.2">
      <c r="A21" s="95">
        <v>4122</v>
      </c>
      <c r="B21" s="93" t="s">
        <v>369</v>
      </c>
      <c r="C21" s="94">
        <v>0</v>
      </c>
      <c r="D21" s="91"/>
      <c r="E21" s="90"/>
    </row>
    <row r="22" spans="1:5" x14ac:dyDescent="0.2">
      <c r="A22" s="95">
        <v>4123</v>
      </c>
      <c r="B22" s="93" t="s">
        <v>197</v>
      </c>
      <c r="C22" s="94">
        <v>0</v>
      </c>
      <c r="D22" s="91"/>
      <c r="E22" s="90"/>
    </row>
    <row r="23" spans="1:5" x14ac:dyDescent="0.2">
      <c r="A23" s="95">
        <v>4124</v>
      </c>
      <c r="B23" s="93" t="s">
        <v>198</v>
      </c>
      <c r="C23" s="94">
        <v>0</v>
      </c>
      <c r="D23" s="91"/>
      <c r="E23" s="90"/>
    </row>
    <row r="24" spans="1:5" x14ac:dyDescent="0.2">
      <c r="A24" s="95">
        <v>4129</v>
      </c>
      <c r="B24" s="93" t="s">
        <v>199</v>
      </c>
      <c r="C24" s="94">
        <v>0</v>
      </c>
      <c r="D24" s="91"/>
      <c r="E24" s="90"/>
    </row>
    <row r="25" spans="1:5" x14ac:dyDescent="0.2">
      <c r="A25" s="95">
        <v>4130</v>
      </c>
      <c r="B25" s="93" t="s">
        <v>200</v>
      </c>
      <c r="C25" s="94">
        <f>SUM(C26:C27)</f>
        <v>0</v>
      </c>
      <c r="D25" s="91"/>
      <c r="E25" s="90"/>
    </row>
    <row r="26" spans="1:5" x14ac:dyDescent="0.2">
      <c r="A26" s="95">
        <v>4131</v>
      </c>
      <c r="B26" s="93" t="s">
        <v>201</v>
      </c>
      <c r="C26" s="94">
        <v>0</v>
      </c>
      <c r="D26" s="91"/>
      <c r="E26" s="90"/>
    </row>
    <row r="27" spans="1:5" ht="22.5" x14ac:dyDescent="0.2">
      <c r="A27" s="95">
        <v>4132</v>
      </c>
      <c r="B27" s="89" t="s">
        <v>370</v>
      </c>
      <c r="C27" s="94">
        <v>0</v>
      </c>
      <c r="D27" s="91"/>
      <c r="E27" s="90"/>
    </row>
    <row r="28" spans="1:5" x14ac:dyDescent="0.2">
      <c r="A28" s="95">
        <v>4140</v>
      </c>
      <c r="B28" s="93" t="s">
        <v>202</v>
      </c>
      <c r="C28" s="94">
        <f>SUM(C29:C33)</f>
        <v>0</v>
      </c>
      <c r="D28" s="91"/>
      <c r="E28" s="90"/>
    </row>
    <row r="29" spans="1:5" x14ac:dyDescent="0.2">
      <c r="A29" s="95">
        <v>4141</v>
      </c>
      <c r="B29" s="93" t="s">
        <v>203</v>
      </c>
      <c r="C29" s="94">
        <v>0</v>
      </c>
      <c r="D29" s="91"/>
      <c r="E29" s="90"/>
    </row>
    <row r="30" spans="1:5" x14ac:dyDescent="0.2">
      <c r="A30" s="95">
        <v>4143</v>
      </c>
      <c r="B30" s="93" t="s">
        <v>204</v>
      </c>
      <c r="C30" s="94">
        <v>0</v>
      </c>
      <c r="D30" s="91"/>
      <c r="E30" s="90"/>
    </row>
    <row r="31" spans="1:5" x14ac:dyDescent="0.2">
      <c r="A31" s="95">
        <v>4144</v>
      </c>
      <c r="B31" s="93" t="s">
        <v>205</v>
      </c>
      <c r="C31" s="94">
        <v>0</v>
      </c>
      <c r="D31" s="91"/>
      <c r="E31" s="90"/>
    </row>
    <row r="32" spans="1:5" ht="22.5" x14ac:dyDescent="0.2">
      <c r="A32" s="95">
        <v>4145</v>
      </c>
      <c r="B32" s="89" t="s">
        <v>371</v>
      </c>
      <c r="C32" s="94">
        <v>0</v>
      </c>
      <c r="D32" s="91"/>
      <c r="E32" s="90"/>
    </row>
    <row r="33" spans="1:5" x14ac:dyDescent="0.2">
      <c r="A33" s="95">
        <v>4149</v>
      </c>
      <c r="B33" s="93" t="s">
        <v>206</v>
      </c>
      <c r="C33" s="94">
        <v>0</v>
      </c>
      <c r="D33" s="91"/>
      <c r="E33" s="90"/>
    </row>
    <row r="34" spans="1:5" x14ac:dyDescent="0.2">
      <c r="A34" s="95">
        <v>4150</v>
      </c>
      <c r="B34" s="93" t="s">
        <v>372</v>
      </c>
      <c r="C34" s="94">
        <f>SUM(C35:C36)</f>
        <v>24516518.43</v>
      </c>
      <c r="D34" s="91"/>
      <c r="E34" s="90"/>
    </row>
    <row r="35" spans="1:5" x14ac:dyDescent="0.2">
      <c r="A35" s="95">
        <v>4151</v>
      </c>
      <c r="B35" s="93" t="s">
        <v>372</v>
      </c>
      <c r="C35" s="94">
        <v>24516518.43</v>
      </c>
      <c r="D35" s="91"/>
      <c r="E35" s="90"/>
    </row>
    <row r="36" spans="1:5" ht="22.5" x14ac:dyDescent="0.2">
      <c r="A36" s="95">
        <v>4154</v>
      </c>
      <c r="B36" s="89" t="s">
        <v>373</v>
      </c>
      <c r="C36" s="94">
        <v>0</v>
      </c>
      <c r="D36" s="91"/>
      <c r="E36" s="90"/>
    </row>
    <row r="37" spans="1:5" x14ac:dyDescent="0.2">
      <c r="A37" s="95">
        <v>4160</v>
      </c>
      <c r="B37" s="93" t="s">
        <v>374</v>
      </c>
      <c r="C37" s="94">
        <f>SUM(C38:C45)</f>
        <v>0</v>
      </c>
      <c r="D37" s="91"/>
      <c r="E37" s="90"/>
    </row>
    <row r="38" spans="1:5" x14ac:dyDescent="0.2">
      <c r="A38" s="95">
        <v>4161</v>
      </c>
      <c r="B38" s="93" t="s">
        <v>207</v>
      </c>
      <c r="C38" s="94">
        <v>0</v>
      </c>
      <c r="D38" s="91"/>
      <c r="E38" s="90"/>
    </row>
    <row r="39" spans="1:5" x14ac:dyDescent="0.2">
      <c r="A39" s="95">
        <v>4162</v>
      </c>
      <c r="B39" s="93" t="s">
        <v>208</v>
      </c>
      <c r="C39" s="94">
        <v>0</v>
      </c>
      <c r="D39" s="91"/>
      <c r="E39" s="90"/>
    </row>
    <row r="40" spans="1:5" x14ac:dyDescent="0.2">
      <c r="A40" s="95">
        <v>4163</v>
      </c>
      <c r="B40" s="93" t="s">
        <v>209</v>
      </c>
      <c r="C40" s="94">
        <v>0</v>
      </c>
      <c r="D40" s="91"/>
      <c r="E40" s="90"/>
    </row>
    <row r="41" spans="1:5" x14ac:dyDescent="0.2">
      <c r="A41" s="95">
        <v>4164</v>
      </c>
      <c r="B41" s="93" t="s">
        <v>210</v>
      </c>
      <c r="C41" s="94">
        <v>0</v>
      </c>
      <c r="D41" s="91"/>
      <c r="E41" s="90"/>
    </row>
    <row r="42" spans="1:5" x14ac:dyDescent="0.2">
      <c r="A42" s="95">
        <v>4165</v>
      </c>
      <c r="B42" s="93" t="s">
        <v>211</v>
      </c>
      <c r="C42" s="94">
        <v>0</v>
      </c>
      <c r="D42" s="91"/>
      <c r="E42" s="90"/>
    </row>
    <row r="43" spans="1:5" ht="22.5" x14ac:dyDescent="0.2">
      <c r="A43" s="95">
        <v>4166</v>
      </c>
      <c r="B43" s="89" t="s">
        <v>375</v>
      </c>
      <c r="C43" s="94">
        <v>0</v>
      </c>
      <c r="D43" s="91"/>
      <c r="E43" s="90"/>
    </row>
    <row r="44" spans="1:5" x14ac:dyDescent="0.2">
      <c r="A44" s="95">
        <v>4168</v>
      </c>
      <c r="B44" s="93" t="s">
        <v>212</v>
      </c>
      <c r="C44" s="94">
        <v>0</v>
      </c>
      <c r="D44" s="91"/>
      <c r="E44" s="90"/>
    </row>
    <row r="45" spans="1:5" x14ac:dyDescent="0.2">
      <c r="A45" s="95">
        <v>4169</v>
      </c>
      <c r="B45" s="93" t="s">
        <v>213</v>
      </c>
      <c r="C45" s="94">
        <v>0</v>
      </c>
      <c r="D45" s="91"/>
      <c r="E45" s="90"/>
    </row>
    <row r="46" spans="1:5" x14ac:dyDescent="0.2">
      <c r="A46" s="95">
        <v>4170</v>
      </c>
      <c r="B46" s="93" t="s">
        <v>460</v>
      </c>
      <c r="C46" s="94">
        <f>SUM(C47:C54)</f>
        <v>264113799.94999999</v>
      </c>
      <c r="D46" s="91"/>
      <c r="E46" s="90"/>
    </row>
    <row r="47" spans="1:5" x14ac:dyDescent="0.2">
      <c r="A47" s="95">
        <v>4171</v>
      </c>
      <c r="B47" s="93" t="s">
        <v>376</v>
      </c>
      <c r="C47" s="94">
        <v>0</v>
      </c>
      <c r="D47" s="91"/>
      <c r="E47" s="90"/>
    </row>
    <row r="48" spans="1:5" x14ac:dyDescent="0.2">
      <c r="A48" s="95">
        <v>4172</v>
      </c>
      <c r="B48" s="93" t="s">
        <v>377</v>
      </c>
      <c r="C48" s="94">
        <v>0</v>
      </c>
      <c r="D48" s="91"/>
      <c r="E48" s="90"/>
    </row>
    <row r="49" spans="1:5" ht="22.5" x14ac:dyDescent="0.2">
      <c r="A49" s="95">
        <v>4173</v>
      </c>
      <c r="B49" s="89" t="s">
        <v>378</v>
      </c>
      <c r="C49" s="94">
        <v>264113799.94999999</v>
      </c>
      <c r="D49" s="91"/>
      <c r="E49" s="90"/>
    </row>
    <row r="50" spans="1:5" ht="22.5" x14ac:dyDescent="0.2">
      <c r="A50" s="95">
        <v>4174</v>
      </c>
      <c r="B50" s="89" t="s">
        <v>379</v>
      </c>
      <c r="C50" s="94">
        <v>0</v>
      </c>
      <c r="D50" s="91"/>
      <c r="E50" s="90"/>
    </row>
    <row r="51" spans="1:5" ht="22.5" x14ac:dyDescent="0.2">
      <c r="A51" s="95">
        <v>4175</v>
      </c>
      <c r="B51" s="89" t="s">
        <v>380</v>
      </c>
      <c r="C51" s="94">
        <v>0</v>
      </c>
      <c r="D51" s="91"/>
      <c r="E51" s="90"/>
    </row>
    <row r="52" spans="1:5" ht="22.5" x14ac:dyDescent="0.2">
      <c r="A52" s="95">
        <v>4176</v>
      </c>
      <c r="B52" s="89" t="s">
        <v>381</v>
      </c>
      <c r="C52" s="94">
        <v>0</v>
      </c>
      <c r="D52" s="91"/>
      <c r="E52" s="90"/>
    </row>
    <row r="53" spans="1:5" ht="22.5" x14ac:dyDescent="0.2">
      <c r="A53" s="95">
        <v>4177</v>
      </c>
      <c r="B53" s="89" t="s">
        <v>382</v>
      </c>
      <c r="C53" s="94">
        <v>0</v>
      </c>
      <c r="D53" s="91"/>
      <c r="E53" s="90"/>
    </row>
    <row r="54" spans="1:5" ht="22.5" x14ac:dyDescent="0.2">
      <c r="A54" s="95">
        <v>4178</v>
      </c>
      <c r="B54" s="89" t="s">
        <v>383</v>
      </c>
      <c r="C54" s="94">
        <v>0</v>
      </c>
      <c r="D54" s="91"/>
      <c r="E54" s="90"/>
    </row>
    <row r="55" spans="1:5" x14ac:dyDescent="0.2">
      <c r="A55" s="37"/>
      <c r="B55" s="38"/>
      <c r="C55" s="39"/>
      <c r="D55" s="73"/>
      <c r="E55" s="36"/>
    </row>
    <row r="56" spans="1:5" x14ac:dyDescent="0.2">
      <c r="A56" s="34" t="s">
        <v>439</v>
      </c>
      <c r="B56" s="34"/>
      <c r="C56" s="34"/>
      <c r="D56" s="34"/>
      <c r="E56" s="34"/>
    </row>
    <row r="57" spans="1:5" x14ac:dyDescent="0.2">
      <c r="A57" s="35" t="s">
        <v>45</v>
      </c>
      <c r="B57" s="35" t="s">
        <v>42</v>
      </c>
      <c r="C57" s="35" t="s">
        <v>43</v>
      </c>
      <c r="D57" s="35" t="s">
        <v>184</v>
      </c>
      <c r="E57" s="35"/>
    </row>
    <row r="58" spans="1:5" ht="45" x14ac:dyDescent="0.2">
      <c r="A58" s="95">
        <v>4200</v>
      </c>
      <c r="B58" s="89" t="s">
        <v>384</v>
      </c>
      <c r="C58" s="94">
        <f>+C59+C65</f>
        <v>6282906.2300000004</v>
      </c>
      <c r="D58" s="91"/>
      <c r="E58" s="90"/>
    </row>
    <row r="59" spans="1:5" ht="22.5" x14ac:dyDescent="0.2">
      <c r="A59" s="95">
        <v>4210</v>
      </c>
      <c r="B59" s="89" t="s">
        <v>385</v>
      </c>
      <c r="C59" s="94">
        <f>SUM(C60:C64)</f>
        <v>0</v>
      </c>
      <c r="D59" s="91"/>
      <c r="E59" s="90"/>
    </row>
    <row r="60" spans="1:5" x14ac:dyDescent="0.2">
      <c r="A60" s="95">
        <v>4211</v>
      </c>
      <c r="B60" s="93" t="s">
        <v>214</v>
      </c>
      <c r="C60" s="94">
        <v>0</v>
      </c>
      <c r="D60" s="91"/>
      <c r="E60" s="90"/>
    </row>
    <row r="61" spans="1:5" x14ac:dyDescent="0.2">
      <c r="A61" s="95">
        <v>4212</v>
      </c>
      <c r="B61" s="93" t="s">
        <v>215</v>
      </c>
      <c r="C61" s="94">
        <v>0</v>
      </c>
      <c r="D61" s="91"/>
      <c r="E61" s="90"/>
    </row>
    <row r="62" spans="1:5" x14ac:dyDescent="0.2">
      <c r="A62" s="95">
        <v>4213</v>
      </c>
      <c r="B62" s="93" t="s">
        <v>216</v>
      </c>
      <c r="C62" s="94">
        <v>0</v>
      </c>
      <c r="D62" s="91"/>
      <c r="E62" s="90"/>
    </row>
    <row r="63" spans="1:5" x14ac:dyDescent="0.2">
      <c r="A63" s="95">
        <v>4214</v>
      </c>
      <c r="B63" s="93" t="s">
        <v>386</v>
      </c>
      <c r="C63" s="94">
        <v>0</v>
      </c>
      <c r="D63" s="91"/>
      <c r="E63" s="90"/>
    </row>
    <row r="64" spans="1:5" x14ac:dyDescent="0.2">
      <c r="A64" s="95">
        <v>4215</v>
      </c>
      <c r="B64" s="93" t="s">
        <v>387</v>
      </c>
      <c r="C64" s="94">
        <v>0</v>
      </c>
      <c r="D64" s="91"/>
      <c r="E64" s="90"/>
    </row>
    <row r="65" spans="1:5" x14ac:dyDescent="0.2">
      <c r="A65" s="95">
        <v>4220</v>
      </c>
      <c r="B65" s="93" t="s">
        <v>217</v>
      </c>
      <c r="C65" s="94">
        <f>SUM(C66:C69)</f>
        <v>6282906.2300000004</v>
      </c>
      <c r="D65" s="91"/>
      <c r="E65" s="90"/>
    </row>
    <row r="66" spans="1:5" x14ac:dyDescent="0.2">
      <c r="A66" s="95">
        <v>4221</v>
      </c>
      <c r="B66" s="93" t="s">
        <v>218</v>
      </c>
      <c r="C66" s="94">
        <v>6282906.2300000004</v>
      </c>
      <c r="D66" s="91"/>
      <c r="E66" s="90"/>
    </row>
    <row r="67" spans="1:5" x14ac:dyDescent="0.2">
      <c r="A67" s="95">
        <v>4223</v>
      </c>
      <c r="B67" s="93" t="s">
        <v>219</v>
      </c>
      <c r="C67" s="94">
        <v>0</v>
      </c>
      <c r="D67" s="91"/>
      <c r="E67" s="90"/>
    </row>
    <row r="68" spans="1:5" x14ac:dyDescent="0.2">
      <c r="A68" s="95">
        <v>4225</v>
      </c>
      <c r="B68" s="93" t="s">
        <v>221</v>
      </c>
      <c r="C68" s="94">
        <v>0</v>
      </c>
      <c r="D68" s="91"/>
      <c r="E68" s="90"/>
    </row>
    <row r="69" spans="1:5" x14ac:dyDescent="0.2">
      <c r="A69" s="95">
        <v>4227</v>
      </c>
      <c r="B69" s="93" t="s">
        <v>388</v>
      </c>
      <c r="C69" s="94">
        <v>0</v>
      </c>
      <c r="D69" s="91"/>
      <c r="E69" s="90"/>
    </row>
    <row r="70" spans="1:5" x14ac:dyDescent="0.2">
      <c r="A70" s="36"/>
      <c r="B70" s="36"/>
      <c r="C70" s="36"/>
      <c r="D70" s="36"/>
      <c r="E70" s="36"/>
    </row>
    <row r="71" spans="1:5" x14ac:dyDescent="0.2">
      <c r="A71" s="34" t="s">
        <v>447</v>
      </c>
      <c r="B71" s="34"/>
      <c r="C71" s="34"/>
      <c r="D71" s="34"/>
      <c r="E71" s="34"/>
    </row>
    <row r="72" spans="1:5" x14ac:dyDescent="0.2">
      <c r="A72" s="35" t="s">
        <v>45</v>
      </c>
      <c r="B72" s="35" t="s">
        <v>42</v>
      </c>
      <c r="C72" s="35" t="s">
        <v>43</v>
      </c>
      <c r="D72" s="35" t="s">
        <v>46</v>
      </c>
      <c r="E72" s="35" t="s">
        <v>86</v>
      </c>
    </row>
    <row r="73" spans="1:5" x14ac:dyDescent="0.2">
      <c r="A73" s="96">
        <v>4300</v>
      </c>
      <c r="B73" s="93" t="s">
        <v>222</v>
      </c>
      <c r="C73" s="94">
        <f>C74+C77+C83+C85+C87</f>
        <v>637579.99</v>
      </c>
      <c r="D73" s="93"/>
      <c r="E73" s="93"/>
    </row>
    <row r="74" spans="1:5" x14ac:dyDescent="0.2">
      <c r="A74" s="96">
        <v>4310</v>
      </c>
      <c r="B74" s="93" t="s">
        <v>223</v>
      </c>
      <c r="C74" s="94">
        <f>SUM(C75:C76)</f>
        <v>0</v>
      </c>
      <c r="D74" s="93"/>
      <c r="E74" s="93"/>
    </row>
    <row r="75" spans="1:5" x14ac:dyDescent="0.2">
      <c r="A75" s="96">
        <v>4311</v>
      </c>
      <c r="B75" s="93" t="s">
        <v>389</v>
      </c>
      <c r="C75" s="94">
        <v>0</v>
      </c>
      <c r="D75" s="93"/>
      <c r="E75" s="93"/>
    </row>
    <row r="76" spans="1:5" x14ac:dyDescent="0.2">
      <c r="A76" s="96">
        <v>4319</v>
      </c>
      <c r="B76" s="93" t="s">
        <v>224</v>
      </c>
      <c r="C76" s="94">
        <v>0</v>
      </c>
      <c r="D76" s="93"/>
      <c r="E76" s="93"/>
    </row>
    <row r="77" spans="1:5" x14ac:dyDescent="0.2">
      <c r="A77" s="96">
        <v>4320</v>
      </c>
      <c r="B77" s="93" t="s">
        <v>225</v>
      </c>
      <c r="C77" s="94">
        <f>SUM(C78:C82)</f>
        <v>0</v>
      </c>
      <c r="D77" s="93"/>
      <c r="E77" s="93"/>
    </row>
    <row r="78" spans="1:5" x14ac:dyDescent="0.2">
      <c r="A78" s="96">
        <v>4321</v>
      </c>
      <c r="B78" s="93" t="s">
        <v>226</v>
      </c>
      <c r="C78" s="94">
        <v>0</v>
      </c>
      <c r="D78" s="93"/>
      <c r="E78" s="93"/>
    </row>
    <row r="79" spans="1:5" x14ac:dyDescent="0.2">
      <c r="A79" s="96">
        <v>4322</v>
      </c>
      <c r="B79" s="93" t="s">
        <v>227</v>
      </c>
      <c r="C79" s="94">
        <v>0</v>
      </c>
      <c r="D79" s="93"/>
      <c r="E79" s="93"/>
    </row>
    <row r="80" spans="1:5" x14ac:dyDescent="0.2">
      <c r="A80" s="96">
        <v>4323</v>
      </c>
      <c r="B80" s="93" t="s">
        <v>228</v>
      </c>
      <c r="C80" s="94">
        <v>0</v>
      </c>
      <c r="D80" s="93"/>
      <c r="E80" s="93"/>
    </row>
    <row r="81" spans="1:5" x14ac:dyDescent="0.2">
      <c r="A81" s="96">
        <v>4324</v>
      </c>
      <c r="B81" s="93" t="s">
        <v>229</v>
      </c>
      <c r="C81" s="94">
        <v>0</v>
      </c>
      <c r="D81" s="93"/>
      <c r="E81" s="93"/>
    </row>
    <row r="82" spans="1:5" x14ac:dyDescent="0.2">
      <c r="A82" s="96">
        <v>4325</v>
      </c>
      <c r="B82" s="93" t="s">
        <v>230</v>
      </c>
      <c r="C82" s="94">
        <v>0</v>
      </c>
      <c r="D82" s="93"/>
      <c r="E82" s="93"/>
    </row>
    <row r="83" spans="1:5" x14ac:dyDescent="0.2">
      <c r="A83" s="96">
        <v>4330</v>
      </c>
      <c r="B83" s="93" t="s">
        <v>231</v>
      </c>
      <c r="C83" s="94">
        <f>SUM(C84)</f>
        <v>0</v>
      </c>
      <c r="D83" s="93"/>
      <c r="E83" s="93"/>
    </row>
    <row r="84" spans="1:5" x14ac:dyDescent="0.2">
      <c r="A84" s="96">
        <v>4331</v>
      </c>
      <c r="B84" s="93" t="s">
        <v>231</v>
      </c>
      <c r="C84" s="94">
        <v>0</v>
      </c>
      <c r="D84" s="93"/>
      <c r="E84" s="93"/>
    </row>
    <row r="85" spans="1:5" x14ac:dyDescent="0.2">
      <c r="A85" s="96">
        <v>4340</v>
      </c>
      <c r="B85" s="93" t="s">
        <v>232</v>
      </c>
      <c r="C85" s="94">
        <f>SUM(C86)</f>
        <v>0</v>
      </c>
      <c r="D85" s="93"/>
      <c r="E85" s="93"/>
    </row>
    <row r="86" spans="1:5" x14ac:dyDescent="0.2">
      <c r="A86" s="96">
        <v>4341</v>
      </c>
      <c r="B86" s="93" t="s">
        <v>232</v>
      </c>
      <c r="C86" s="94">
        <v>0</v>
      </c>
      <c r="D86" s="93"/>
      <c r="E86" s="93"/>
    </row>
    <row r="87" spans="1:5" x14ac:dyDescent="0.2">
      <c r="A87" s="96">
        <v>4390</v>
      </c>
      <c r="B87" s="93" t="s">
        <v>233</v>
      </c>
      <c r="C87" s="94">
        <f>SUM(C88:C94)</f>
        <v>637579.99</v>
      </c>
      <c r="D87" s="93"/>
      <c r="E87" s="93"/>
    </row>
    <row r="88" spans="1:5" x14ac:dyDescent="0.2">
      <c r="A88" s="96">
        <v>4392</v>
      </c>
      <c r="B88" s="93" t="s">
        <v>234</v>
      </c>
      <c r="C88" s="94">
        <v>0</v>
      </c>
      <c r="D88" s="93"/>
      <c r="E88" s="93"/>
    </row>
    <row r="89" spans="1:5" x14ac:dyDescent="0.2">
      <c r="A89" s="96">
        <v>4393</v>
      </c>
      <c r="B89" s="93" t="s">
        <v>390</v>
      </c>
      <c r="C89" s="94">
        <v>0</v>
      </c>
      <c r="D89" s="93"/>
      <c r="E89" s="93"/>
    </row>
    <row r="90" spans="1:5" x14ac:dyDescent="0.2">
      <c r="A90" s="96">
        <v>4394</v>
      </c>
      <c r="B90" s="93" t="s">
        <v>235</v>
      </c>
      <c r="C90" s="94">
        <v>0</v>
      </c>
      <c r="D90" s="93"/>
      <c r="E90" s="93"/>
    </row>
    <row r="91" spans="1:5" x14ac:dyDescent="0.2">
      <c r="A91" s="96">
        <v>4395</v>
      </c>
      <c r="B91" s="93" t="s">
        <v>236</v>
      </c>
      <c r="C91" s="94">
        <v>0</v>
      </c>
      <c r="D91" s="93"/>
      <c r="E91" s="93"/>
    </row>
    <row r="92" spans="1:5" x14ac:dyDescent="0.2">
      <c r="A92" s="96">
        <v>4396</v>
      </c>
      <c r="B92" s="93" t="s">
        <v>237</v>
      </c>
      <c r="C92" s="94">
        <v>0</v>
      </c>
      <c r="D92" s="93"/>
      <c r="E92" s="93"/>
    </row>
    <row r="93" spans="1:5" x14ac:dyDescent="0.2">
      <c r="A93" s="96">
        <v>4397</v>
      </c>
      <c r="B93" s="93" t="s">
        <v>391</v>
      </c>
      <c r="C93" s="94">
        <v>0</v>
      </c>
      <c r="D93" s="93"/>
      <c r="E93" s="93"/>
    </row>
    <row r="94" spans="1:5" x14ac:dyDescent="0.2">
      <c r="A94" s="96">
        <v>4399</v>
      </c>
      <c r="B94" s="93" t="s">
        <v>233</v>
      </c>
      <c r="C94" s="94">
        <v>637579.99</v>
      </c>
      <c r="D94" s="93"/>
      <c r="E94" s="93"/>
    </row>
    <row r="95" spans="1:5" x14ac:dyDescent="0.2">
      <c r="A95" s="36"/>
      <c r="B95" s="36"/>
      <c r="C95" s="36"/>
      <c r="D95" s="36"/>
      <c r="E95" s="36"/>
    </row>
    <row r="96" spans="1:5" x14ac:dyDescent="0.2">
      <c r="A96" s="34" t="s">
        <v>441</v>
      </c>
      <c r="B96" s="34"/>
      <c r="C96" s="34"/>
      <c r="D96" s="34"/>
      <c r="E96" s="34"/>
    </row>
    <row r="97" spans="1:5" x14ac:dyDescent="0.2">
      <c r="A97" s="35" t="s">
        <v>45</v>
      </c>
      <c r="B97" s="35" t="s">
        <v>42</v>
      </c>
      <c r="C97" s="35" t="s">
        <v>43</v>
      </c>
      <c r="D97" s="35" t="s">
        <v>238</v>
      </c>
      <c r="E97" s="35" t="s">
        <v>86</v>
      </c>
    </row>
    <row r="98" spans="1:5" x14ac:dyDescent="0.2">
      <c r="A98" s="96">
        <v>5000</v>
      </c>
      <c r="B98" s="93" t="s">
        <v>239</v>
      </c>
      <c r="C98" s="94">
        <f>C99+C127+C160+C170+C185+C214</f>
        <v>206300422.40999997</v>
      </c>
      <c r="D98" s="104">
        <v>1</v>
      </c>
      <c r="E98" s="93"/>
    </row>
    <row r="99" spans="1:5" x14ac:dyDescent="0.2">
      <c r="A99" s="96">
        <v>5100</v>
      </c>
      <c r="B99" s="93" t="s">
        <v>240</v>
      </c>
      <c r="C99" s="94">
        <f>C100+C107+C117</f>
        <v>179101280.84999999</v>
      </c>
      <c r="D99" s="104">
        <f>C99/$C$98</f>
        <v>0.86815760606662939</v>
      </c>
      <c r="E99" s="93"/>
    </row>
    <row r="100" spans="1:5" x14ac:dyDescent="0.2">
      <c r="A100" s="96">
        <v>5110</v>
      </c>
      <c r="B100" s="93" t="s">
        <v>241</v>
      </c>
      <c r="C100" s="94">
        <f>SUM(C101:C106)</f>
        <v>93208510.859999999</v>
      </c>
      <c r="D100" s="104">
        <f t="shared" ref="D100:D163" si="0">C100/$C$98</f>
        <v>0.45180959772713447</v>
      </c>
      <c r="E100" s="93"/>
    </row>
    <row r="101" spans="1:5" x14ac:dyDescent="0.2">
      <c r="A101" s="96">
        <v>5111</v>
      </c>
      <c r="B101" s="93" t="s">
        <v>242</v>
      </c>
      <c r="C101" s="94">
        <v>51332586.490000002</v>
      </c>
      <c r="D101" s="104">
        <f t="shared" si="0"/>
        <v>0.24882443715011882</v>
      </c>
      <c r="E101" s="93"/>
    </row>
    <row r="102" spans="1:5" x14ac:dyDescent="0.2">
      <c r="A102" s="96">
        <v>5112</v>
      </c>
      <c r="B102" s="93" t="s">
        <v>243</v>
      </c>
      <c r="C102" s="94">
        <v>110997.98</v>
      </c>
      <c r="D102" s="104">
        <f t="shared" si="0"/>
        <v>5.3804048825165963E-4</v>
      </c>
      <c r="E102" s="93"/>
    </row>
    <row r="103" spans="1:5" x14ac:dyDescent="0.2">
      <c r="A103" s="96">
        <v>5113</v>
      </c>
      <c r="B103" s="93" t="s">
        <v>244</v>
      </c>
      <c r="C103" s="94">
        <v>10745584.699999999</v>
      </c>
      <c r="D103" s="104">
        <f t="shared" si="0"/>
        <v>5.2087070760545036E-2</v>
      </c>
      <c r="E103" s="93"/>
    </row>
    <row r="104" spans="1:5" x14ac:dyDescent="0.2">
      <c r="A104" s="96">
        <v>5114</v>
      </c>
      <c r="B104" s="93" t="s">
        <v>245</v>
      </c>
      <c r="C104" s="94">
        <v>15081136.6</v>
      </c>
      <c r="D104" s="104">
        <f t="shared" si="0"/>
        <v>7.3102790696316935E-2</v>
      </c>
      <c r="E104" s="93"/>
    </row>
    <row r="105" spans="1:5" x14ac:dyDescent="0.2">
      <c r="A105" s="96">
        <v>5115</v>
      </c>
      <c r="B105" s="93" t="s">
        <v>246</v>
      </c>
      <c r="C105" s="94">
        <v>15938205.09</v>
      </c>
      <c r="D105" s="104">
        <f t="shared" si="0"/>
        <v>7.7257258631902012E-2</v>
      </c>
      <c r="E105" s="93"/>
    </row>
    <row r="106" spans="1:5" x14ac:dyDescent="0.2">
      <c r="A106" s="96">
        <v>5116</v>
      </c>
      <c r="B106" s="93" t="s">
        <v>247</v>
      </c>
      <c r="C106" s="94">
        <v>0</v>
      </c>
      <c r="D106" s="104">
        <f t="shared" si="0"/>
        <v>0</v>
      </c>
      <c r="E106" s="93"/>
    </row>
    <row r="107" spans="1:5" x14ac:dyDescent="0.2">
      <c r="A107" s="96">
        <v>5120</v>
      </c>
      <c r="B107" s="93" t="s">
        <v>248</v>
      </c>
      <c r="C107" s="94">
        <f>SUM(C108:C116)</f>
        <v>23062002.91</v>
      </c>
      <c r="D107" s="104">
        <f t="shared" si="0"/>
        <v>0.11178844250821136</v>
      </c>
      <c r="E107" s="93"/>
    </row>
    <row r="108" spans="1:5" x14ac:dyDescent="0.2">
      <c r="A108" s="96">
        <v>5121</v>
      </c>
      <c r="B108" s="93" t="s">
        <v>249</v>
      </c>
      <c r="C108" s="94">
        <v>1612894.42</v>
      </c>
      <c r="D108" s="104">
        <f t="shared" si="0"/>
        <v>7.8181828285089263E-3</v>
      </c>
      <c r="E108" s="93"/>
    </row>
    <row r="109" spans="1:5" x14ac:dyDescent="0.2">
      <c r="A109" s="96">
        <v>5122</v>
      </c>
      <c r="B109" s="93" t="s">
        <v>250</v>
      </c>
      <c r="C109" s="94">
        <v>231722.91</v>
      </c>
      <c r="D109" s="104">
        <f t="shared" si="0"/>
        <v>1.1232304194679524E-3</v>
      </c>
      <c r="E109" s="93"/>
    </row>
    <row r="110" spans="1:5" x14ac:dyDescent="0.2">
      <c r="A110" s="96">
        <v>5123</v>
      </c>
      <c r="B110" s="93" t="s">
        <v>251</v>
      </c>
      <c r="C110" s="94">
        <v>0</v>
      </c>
      <c r="D110" s="104">
        <f t="shared" si="0"/>
        <v>0</v>
      </c>
      <c r="E110" s="93"/>
    </row>
    <row r="111" spans="1:5" x14ac:dyDescent="0.2">
      <c r="A111" s="96">
        <v>5124</v>
      </c>
      <c r="B111" s="93" t="s">
        <v>252</v>
      </c>
      <c r="C111" s="94">
        <v>7731619.7599999998</v>
      </c>
      <c r="D111" s="104">
        <f t="shared" si="0"/>
        <v>3.7477479055443887E-2</v>
      </c>
      <c r="E111" s="93"/>
    </row>
    <row r="112" spans="1:5" x14ac:dyDescent="0.2">
      <c r="A112" s="96">
        <v>5125</v>
      </c>
      <c r="B112" s="93" t="s">
        <v>253</v>
      </c>
      <c r="C112" s="94">
        <v>1122297.67</v>
      </c>
      <c r="D112" s="104">
        <f t="shared" si="0"/>
        <v>5.4401132915256646E-3</v>
      </c>
      <c r="E112" s="93"/>
    </row>
    <row r="113" spans="1:5" x14ac:dyDescent="0.2">
      <c r="A113" s="96">
        <v>5126</v>
      </c>
      <c r="B113" s="93" t="s">
        <v>254</v>
      </c>
      <c r="C113" s="94">
        <v>5805073.9199999999</v>
      </c>
      <c r="D113" s="104">
        <f t="shared" si="0"/>
        <v>2.8138933755855515E-2</v>
      </c>
      <c r="E113" s="93"/>
    </row>
    <row r="114" spans="1:5" x14ac:dyDescent="0.2">
      <c r="A114" s="96">
        <v>5127</v>
      </c>
      <c r="B114" s="93" t="s">
        <v>255</v>
      </c>
      <c r="C114" s="94">
        <v>2528682.37</v>
      </c>
      <c r="D114" s="104">
        <f t="shared" si="0"/>
        <v>1.2257281591864679E-2</v>
      </c>
      <c r="E114" s="93"/>
    </row>
    <row r="115" spans="1:5" x14ac:dyDescent="0.2">
      <c r="A115" s="96">
        <v>5128</v>
      </c>
      <c r="B115" s="93" t="s">
        <v>256</v>
      </c>
      <c r="C115" s="94">
        <v>0</v>
      </c>
      <c r="D115" s="104">
        <f t="shared" si="0"/>
        <v>0</v>
      </c>
      <c r="E115" s="93"/>
    </row>
    <row r="116" spans="1:5" x14ac:dyDescent="0.2">
      <c r="A116" s="96">
        <v>5129</v>
      </c>
      <c r="B116" s="93" t="s">
        <v>257</v>
      </c>
      <c r="C116" s="94">
        <v>4029711.86</v>
      </c>
      <c r="D116" s="104">
        <f t="shared" si="0"/>
        <v>1.9533221565544736E-2</v>
      </c>
      <c r="E116" s="93"/>
    </row>
    <row r="117" spans="1:5" x14ac:dyDescent="0.2">
      <c r="A117" s="96">
        <v>5130</v>
      </c>
      <c r="B117" s="93" t="s">
        <v>258</v>
      </c>
      <c r="C117" s="94">
        <f>SUM(C118:C126)</f>
        <v>62830767.079999991</v>
      </c>
      <c r="D117" s="104">
        <f t="shared" si="0"/>
        <v>0.30455956583128357</v>
      </c>
      <c r="E117" s="93"/>
    </row>
    <row r="118" spans="1:5" x14ac:dyDescent="0.2">
      <c r="A118" s="96">
        <v>5131</v>
      </c>
      <c r="B118" s="93" t="s">
        <v>259</v>
      </c>
      <c r="C118" s="94">
        <v>29188915.969999999</v>
      </c>
      <c r="D118" s="104">
        <f t="shared" si="0"/>
        <v>0.14148742706881209</v>
      </c>
      <c r="E118" s="93"/>
    </row>
    <row r="119" spans="1:5" x14ac:dyDescent="0.2">
      <c r="A119" s="96">
        <v>5132</v>
      </c>
      <c r="B119" s="93" t="s">
        <v>260</v>
      </c>
      <c r="C119" s="94">
        <v>777755.45</v>
      </c>
      <c r="D119" s="104">
        <f t="shared" si="0"/>
        <v>3.7700138512285469E-3</v>
      </c>
      <c r="E119" s="93"/>
    </row>
    <row r="120" spans="1:5" x14ac:dyDescent="0.2">
      <c r="A120" s="96">
        <v>5133</v>
      </c>
      <c r="B120" s="93" t="s">
        <v>261</v>
      </c>
      <c r="C120" s="94">
        <v>7502262.0199999996</v>
      </c>
      <c r="D120" s="104">
        <f t="shared" si="0"/>
        <v>3.6365713324086453E-2</v>
      </c>
      <c r="E120" s="93"/>
    </row>
    <row r="121" spans="1:5" x14ac:dyDescent="0.2">
      <c r="A121" s="96">
        <v>5134</v>
      </c>
      <c r="B121" s="93" t="s">
        <v>262</v>
      </c>
      <c r="C121" s="94">
        <v>2107190.4300000002</v>
      </c>
      <c r="D121" s="104">
        <f t="shared" si="0"/>
        <v>1.0214183787816902E-2</v>
      </c>
      <c r="E121" s="93"/>
    </row>
    <row r="122" spans="1:5" x14ac:dyDescent="0.2">
      <c r="A122" s="96">
        <v>5135</v>
      </c>
      <c r="B122" s="93" t="s">
        <v>263</v>
      </c>
      <c r="C122" s="94">
        <v>9579392.4499999993</v>
      </c>
      <c r="D122" s="104">
        <f t="shared" si="0"/>
        <v>4.6434187279374463E-2</v>
      </c>
      <c r="E122" s="93"/>
    </row>
    <row r="123" spans="1:5" x14ac:dyDescent="0.2">
      <c r="A123" s="96">
        <v>5136</v>
      </c>
      <c r="B123" s="93" t="s">
        <v>264</v>
      </c>
      <c r="C123" s="94">
        <v>3129357.91</v>
      </c>
      <c r="D123" s="104">
        <f t="shared" si="0"/>
        <v>1.5168936027579899E-2</v>
      </c>
      <c r="E123" s="93"/>
    </row>
    <row r="124" spans="1:5" x14ac:dyDescent="0.2">
      <c r="A124" s="96">
        <v>5137</v>
      </c>
      <c r="B124" s="93" t="s">
        <v>265</v>
      </c>
      <c r="C124" s="94">
        <v>211402.37</v>
      </c>
      <c r="D124" s="104">
        <f t="shared" si="0"/>
        <v>1.0247306696244201E-3</v>
      </c>
      <c r="E124" s="93"/>
    </row>
    <row r="125" spans="1:5" x14ac:dyDescent="0.2">
      <c r="A125" s="96">
        <v>5138</v>
      </c>
      <c r="B125" s="93" t="s">
        <v>266</v>
      </c>
      <c r="C125" s="94">
        <v>92581.84</v>
      </c>
      <c r="D125" s="104">
        <f t="shared" si="0"/>
        <v>4.4877193618151452E-4</v>
      </c>
      <c r="E125" s="93"/>
    </row>
    <row r="126" spans="1:5" x14ac:dyDescent="0.2">
      <c r="A126" s="96">
        <v>5139</v>
      </c>
      <c r="B126" s="93" t="s">
        <v>267</v>
      </c>
      <c r="C126" s="94">
        <v>10241908.640000001</v>
      </c>
      <c r="D126" s="104">
        <f t="shared" si="0"/>
        <v>4.9645601886579301E-2</v>
      </c>
      <c r="E126" s="93"/>
    </row>
    <row r="127" spans="1:5" x14ac:dyDescent="0.2">
      <c r="A127" s="96">
        <v>5200</v>
      </c>
      <c r="B127" s="93" t="s">
        <v>268</v>
      </c>
      <c r="C127" s="94">
        <f>C128+C131+C134+C137+C142+C146+C149+C151+C157</f>
        <v>76992.100000000006</v>
      </c>
      <c r="D127" s="104">
        <f t="shared" si="0"/>
        <v>3.7320379231694671E-4</v>
      </c>
      <c r="E127" s="93"/>
    </row>
    <row r="128" spans="1:5" x14ac:dyDescent="0.2">
      <c r="A128" s="96">
        <v>5210</v>
      </c>
      <c r="B128" s="93" t="s">
        <v>269</v>
      </c>
      <c r="C128" s="94">
        <f>SUM(C129:C130)</f>
        <v>0</v>
      </c>
      <c r="D128" s="104">
        <f t="shared" si="0"/>
        <v>0</v>
      </c>
      <c r="E128" s="93"/>
    </row>
    <row r="129" spans="1:5" x14ac:dyDescent="0.2">
      <c r="A129" s="96">
        <v>5211</v>
      </c>
      <c r="B129" s="93" t="s">
        <v>270</v>
      </c>
      <c r="C129" s="94">
        <v>0</v>
      </c>
      <c r="D129" s="104">
        <f t="shared" si="0"/>
        <v>0</v>
      </c>
      <c r="E129" s="93"/>
    </row>
    <row r="130" spans="1:5" x14ac:dyDescent="0.2">
      <c r="A130" s="96">
        <v>5212</v>
      </c>
      <c r="B130" s="93" t="s">
        <v>271</v>
      </c>
      <c r="C130" s="94">
        <v>0</v>
      </c>
      <c r="D130" s="104">
        <f t="shared" si="0"/>
        <v>0</v>
      </c>
      <c r="E130" s="93"/>
    </row>
    <row r="131" spans="1:5" x14ac:dyDescent="0.2">
      <c r="A131" s="96">
        <v>5220</v>
      </c>
      <c r="B131" s="93" t="s">
        <v>272</v>
      </c>
      <c r="C131" s="94">
        <f>SUM(C132:C133)</f>
        <v>0</v>
      </c>
      <c r="D131" s="104">
        <f t="shared" si="0"/>
        <v>0</v>
      </c>
      <c r="E131" s="93"/>
    </row>
    <row r="132" spans="1:5" x14ac:dyDescent="0.2">
      <c r="A132" s="96">
        <v>5221</v>
      </c>
      <c r="B132" s="93" t="s">
        <v>273</v>
      </c>
      <c r="C132" s="94">
        <v>0</v>
      </c>
      <c r="D132" s="104">
        <f t="shared" si="0"/>
        <v>0</v>
      </c>
      <c r="E132" s="93"/>
    </row>
    <row r="133" spans="1:5" x14ac:dyDescent="0.2">
      <c r="A133" s="96">
        <v>5222</v>
      </c>
      <c r="B133" s="93" t="s">
        <v>274</v>
      </c>
      <c r="C133" s="94">
        <v>0</v>
      </c>
      <c r="D133" s="104">
        <f t="shared" si="0"/>
        <v>0</v>
      </c>
      <c r="E133" s="93"/>
    </row>
    <row r="134" spans="1:5" x14ac:dyDescent="0.2">
      <c r="A134" s="96">
        <v>5230</v>
      </c>
      <c r="B134" s="93" t="s">
        <v>219</v>
      </c>
      <c r="C134" s="94">
        <f>SUM(C135:C136)</f>
        <v>0</v>
      </c>
      <c r="D134" s="104">
        <f t="shared" si="0"/>
        <v>0</v>
      </c>
      <c r="E134" s="93"/>
    </row>
    <row r="135" spans="1:5" x14ac:dyDescent="0.2">
      <c r="A135" s="96">
        <v>5231</v>
      </c>
      <c r="B135" s="93" t="s">
        <v>275</v>
      </c>
      <c r="C135" s="94">
        <v>0</v>
      </c>
      <c r="D135" s="104">
        <f t="shared" si="0"/>
        <v>0</v>
      </c>
      <c r="E135" s="93"/>
    </row>
    <row r="136" spans="1:5" x14ac:dyDescent="0.2">
      <c r="A136" s="96">
        <v>5232</v>
      </c>
      <c r="B136" s="93" t="s">
        <v>276</v>
      </c>
      <c r="C136" s="94">
        <v>0</v>
      </c>
      <c r="D136" s="104">
        <f t="shared" si="0"/>
        <v>0</v>
      </c>
      <c r="E136" s="93"/>
    </row>
    <row r="137" spans="1:5" x14ac:dyDescent="0.2">
      <c r="A137" s="96">
        <v>5240</v>
      </c>
      <c r="B137" s="93" t="s">
        <v>220</v>
      </c>
      <c r="C137" s="94">
        <f>SUM(C138:C141)</f>
        <v>76992.100000000006</v>
      </c>
      <c r="D137" s="104">
        <f t="shared" si="0"/>
        <v>3.7320379231694671E-4</v>
      </c>
      <c r="E137" s="93"/>
    </row>
    <row r="138" spans="1:5" x14ac:dyDescent="0.2">
      <c r="A138" s="96">
        <v>5241</v>
      </c>
      <c r="B138" s="93" t="s">
        <v>277</v>
      </c>
      <c r="C138" s="94">
        <v>76992.100000000006</v>
      </c>
      <c r="D138" s="104">
        <f t="shared" si="0"/>
        <v>3.7320379231694671E-4</v>
      </c>
      <c r="E138" s="93"/>
    </row>
    <row r="139" spans="1:5" x14ac:dyDescent="0.2">
      <c r="A139" s="96">
        <v>5242</v>
      </c>
      <c r="B139" s="93" t="s">
        <v>278</v>
      </c>
      <c r="C139" s="94">
        <v>0</v>
      </c>
      <c r="D139" s="104">
        <f t="shared" si="0"/>
        <v>0</v>
      </c>
      <c r="E139" s="93"/>
    </row>
    <row r="140" spans="1:5" x14ac:dyDescent="0.2">
      <c r="A140" s="96">
        <v>5243</v>
      </c>
      <c r="B140" s="93" t="s">
        <v>279</v>
      </c>
      <c r="C140" s="94">
        <v>0</v>
      </c>
      <c r="D140" s="104">
        <f t="shared" si="0"/>
        <v>0</v>
      </c>
      <c r="E140" s="93"/>
    </row>
    <row r="141" spans="1:5" x14ac:dyDescent="0.2">
      <c r="A141" s="96">
        <v>5244</v>
      </c>
      <c r="B141" s="93" t="s">
        <v>280</v>
      </c>
      <c r="C141" s="94">
        <v>0</v>
      </c>
      <c r="D141" s="104">
        <f t="shared" si="0"/>
        <v>0</v>
      </c>
      <c r="E141" s="93"/>
    </row>
    <row r="142" spans="1:5" x14ac:dyDescent="0.2">
      <c r="A142" s="96">
        <v>5250</v>
      </c>
      <c r="B142" s="93" t="s">
        <v>221</v>
      </c>
      <c r="C142" s="94">
        <f>SUM(C143:C145)</f>
        <v>0</v>
      </c>
      <c r="D142" s="104">
        <f t="shared" si="0"/>
        <v>0</v>
      </c>
      <c r="E142" s="93"/>
    </row>
    <row r="143" spans="1:5" x14ac:dyDescent="0.2">
      <c r="A143" s="96">
        <v>5251</v>
      </c>
      <c r="B143" s="93" t="s">
        <v>281</v>
      </c>
      <c r="C143" s="94">
        <v>0</v>
      </c>
      <c r="D143" s="104">
        <f t="shared" si="0"/>
        <v>0</v>
      </c>
      <c r="E143" s="93"/>
    </row>
    <row r="144" spans="1:5" x14ac:dyDescent="0.2">
      <c r="A144" s="96">
        <v>5252</v>
      </c>
      <c r="B144" s="93" t="s">
        <v>282</v>
      </c>
      <c r="C144" s="94">
        <v>0</v>
      </c>
      <c r="D144" s="104">
        <f t="shared" si="0"/>
        <v>0</v>
      </c>
      <c r="E144" s="93"/>
    </row>
    <row r="145" spans="1:5" x14ac:dyDescent="0.2">
      <c r="A145" s="96">
        <v>5259</v>
      </c>
      <c r="B145" s="93" t="s">
        <v>283</v>
      </c>
      <c r="C145" s="94">
        <v>0</v>
      </c>
      <c r="D145" s="104">
        <f t="shared" si="0"/>
        <v>0</v>
      </c>
      <c r="E145" s="93"/>
    </row>
    <row r="146" spans="1:5" x14ac:dyDescent="0.2">
      <c r="A146" s="96">
        <v>5260</v>
      </c>
      <c r="B146" s="93" t="s">
        <v>284</v>
      </c>
      <c r="C146" s="94">
        <f>SUM(C147:C148)</f>
        <v>0</v>
      </c>
      <c r="D146" s="104">
        <f t="shared" si="0"/>
        <v>0</v>
      </c>
      <c r="E146" s="93"/>
    </row>
    <row r="147" spans="1:5" x14ac:dyDescent="0.2">
      <c r="A147" s="96">
        <v>5261</v>
      </c>
      <c r="B147" s="93" t="s">
        <v>285</v>
      </c>
      <c r="C147" s="94">
        <v>0</v>
      </c>
      <c r="D147" s="104">
        <f t="shared" si="0"/>
        <v>0</v>
      </c>
      <c r="E147" s="93"/>
    </row>
    <row r="148" spans="1:5" x14ac:dyDescent="0.2">
      <c r="A148" s="96">
        <v>5262</v>
      </c>
      <c r="B148" s="93" t="s">
        <v>286</v>
      </c>
      <c r="C148" s="94">
        <v>0</v>
      </c>
      <c r="D148" s="104">
        <f t="shared" si="0"/>
        <v>0</v>
      </c>
      <c r="E148" s="93"/>
    </row>
    <row r="149" spans="1:5" x14ac:dyDescent="0.2">
      <c r="A149" s="96">
        <v>5270</v>
      </c>
      <c r="B149" s="93" t="s">
        <v>287</v>
      </c>
      <c r="C149" s="94">
        <f>SUM(C150)</f>
        <v>0</v>
      </c>
      <c r="D149" s="104">
        <f t="shared" si="0"/>
        <v>0</v>
      </c>
      <c r="E149" s="93"/>
    </row>
    <row r="150" spans="1:5" x14ac:dyDescent="0.2">
      <c r="A150" s="96">
        <v>5271</v>
      </c>
      <c r="B150" s="93" t="s">
        <v>288</v>
      </c>
      <c r="C150" s="94">
        <v>0</v>
      </c>
      <c r="D150" s="104">
        <f t="shared" si="0"/>
        <v>0</v>
      </c>
      <c r="E150" s="93"/>
    </row>
    <row r="151" spans="1:5" x14ac:dyDescent="0.2">
      <c r="A151" s="96">
        <v>5280</v>
      </c>
      <c r="B151" s="93" t="s">
        <v>289</v>
      </c>
      <c r="C151" s="94">
        <f>SUM(C152:C156)</f>
        <v>0</v>
      </c>
      <c r="D151" s="104">
        <f t="shared" si="0"/>
        <v>0</v>
      </c>
      <c r="E151" s="93"/>
    </row>
    <row r="152" spans="1:5" x14ac:dyDescent="0.2">
      <c r="A152" s="96">
        <v>5281</v>
      </c>
      <c r="B152" s="93" t="s">
        <v>290</v>
      </c>
      <c r="C152" s="94">
        <v>0</v>
      </c>
      <c r="D152" s="104">
        <f t="shared" si="0"/>
        <v>0</v>
      </c>
      <c r="E152" s="93"/>
    </row>
    <row r="153" spans="1:5" x14ac:dyDescent="0.2">
      <c r="A153" s="96">
        <v>5282</v>
      </c>
      <c r="B153" s="93" t="s">
        <v>291</v>
      </c>
      <c r="C153" s="94">
        <v>0</v>
      </c>
      <c r="D153" s="104">
        <f t="shared" si="0"/>
        <v>0</v>
      </c>
      <c r="E153" s="93"/>
    </row>
    <row r="154" spans="1:5" x14ac:dyDescent="0.2">
      <c r="A154" s="96">
        <v>5283</v>
      </c>
      <c r="B154" s="93" t="s">
        <v>292</v>
      </c>
      <c r="C154" s="94">
        <v>0</v>
      </c>
      <c r="D154" s="104">
        <f t="shared" si="0"/>
        <v>0</v>
      </c>
      <c r="E154" s="93"/>
    </row>
    <row r="155" spans="1:5" x14ac:dyDescent="0.2">
      <c r="A155" s="96">
        <v>5284</v>
      </c>
      <c r="B155" s="93" t="s">
        <v>293</v>
      </c>
      <c r="C155" s="94">
        <v>0</v>
      </c>
      <c r="D155" s="104">
        <f t="shared" si="0"/>
        <v>0</v>
      </c>
      <c r="E155" s="93"/>
    </row>
    <row r="156" spans="1:5" x14ac:dyDescent="0.2">
      <c r="A156" s="96">
        <v>5285</v>
      </c>
      <c r="B156" s="93" t="s">
        <v>294</v>
      </c>
      <c r="C156" s="94">
        <v>0</v>
      </c>
      <c r="D156" s="104">
        <f t="shared" si="0"/>
        <v>0</v>
      </c>
      <c r="E156" s="93"/>
    </row>
    <row r="157" spans="1:5" x14ac:dyDescent="0.2">
      <c r="A157" s="96">
        <v>5290</v>
      </c>
      <c r="B157" s="93" t="s">
        <v>295</v>
      </c>
      <c r="C157" s="94">
        <f>SUM(C158:C159)</f>
        <v>0</v>
      </c>
      <c r="D157" s="104">
        <f t="shared" si="0"/>
        <v>0</v>
      </c>
      <c r="E157" s="93"/>
    </row>
    <row r="158" spans="1:5" x14ac:dyDescent="0.2">
      <c r="A158" s="96">
        <v>5291</v>
      </c>
      <c r="B158" s="93" t="s">
        <v>296</v>
      </c>
      <c r="C158" s="94">
        <v>0</v>
      </c>
      <c r="D158" s="104">
        <f t="shared" si="0"/>
        <v>0</v>
      </c>
      <c r="E158" s="93"/>
    </row>
    <row r="159" spans="1:5" x14ac:dyDescent="0.2">
      <c r="A159" s="96">
        <v>5292</v>
      </c>
      <c r="B159" s="93" t="s">
        <v>297</v>
      </c>
      <c r="C159" s="94">
        <v>0</v>
      </c>
      <c r="D159" s="104">
        <f t="shared" si="0"/>
        <v>0</v>
      </c>
      <c r="E159" s="93"/>
    </row>
    <row r="160" spans="1:5" x14ac:dyDescent="0.2">
      <c r="A160" s="96">
        <v>5300</v>
      </c>
      <c r="B160" s="93" t="s">
        <v>298</v>
      </c>
      <c r="C160" s="94">
        <f>C161+C164+C167</f>
        <v>0</v>
      </c>
      <c r="D160" s="104">
        <f t="shared" si="0"/>
        <v>0</v>
      </c>
      <c r="E160" s="93"/>
    </row>
    <row r="161" spans="1:5" x14ac:dyDescent="0.2">
      <c r="A161" s="96">
        <v>5310</v>
      </c>
      <c r="B161" s="93" t="s">
        <v>214</v>
      </c>
      <c r="C161" s="94">
        <f>C162+C163</f>
        <v>0</v>
      </c>
      <c r="D161" s="104">
        <f t="shared" si="0"/>
        <v>0</v>
      </c>
      <c r="E161" s="93"/>
    </row>
    <row r="162" spans="1:5" x14ac:dyDescent="0.2">
      <c r="A162" s="96">
        <v>5311</v>
      </c>
      <c r="B162" s="93" t="s">
        <v>299</v>
      </c>
      <c r="C162" s="94">
        <v>0</v>
      </c>
      <c r="D162" s="104">
        <f t="shared" si="0"/>
        <v>0</v>
      </c>
      <c r="E162" s="93"/>
    </row>
    <row r="163" spans="1:5" x14ac:dyDescent="0.2">
      <c r="A163" s="96">
        <v>5312</v>
      </c>
      <c r="B163" s="93" t="s">
        <v>300</v>
      </c>
      <c r="C163" s="94">
        <v>0</v>
      </c>
      <c r="D163" s="104">
        <f t="shared" si="0"/>
        <v>0</v>
      </c>
      <c r="E163" s="93"/>
    </row>
    <row r="164" spans="1:5" x14ac:dyDescent="0.2">
      <c r="A164" s="96">
        <v>5320</v>
      </c>
      <c r="B164" s="93" t="s">
        <v>215</v>
      </c>
      <c r="C164" s="94">
        <f>SUM(C165:C166)</f>
        <v>0</v>
      </c>
      <c r="D164" s="104">
        <f t="shared" ref="D164:D216" si="1">C164/$C$98</f>
        <v>0</v>
      </c>
      <c r="E164" s="93"/>
    </row>
    <row r="165" spans="1:5" x14ac:dyDescent="0.2">
      <c r="A165" s="96">
        <v>5321</v>
      </c>
      <c r="B165" s="93" t="s">
        <v>301</v>
      </c>
      <c r="C165" s="94">
        <v>0</v>
      </c>
      <c r="D165" s="104">
        <f t="shared" si="1"/>
        <v>0</v>
      </c>
      <c r="E165" s="93"/>
    </row>
    <row r="166" spans="1:5" x14ac:dyDescent="0.2">
      <c r="A166" s="96">
        <v>5322</v>
      </c>
      <c r="B166" s="93" t="s">
        <v>302</v>
      </c>
      <c r="C166" s="94">
        <v>0</v>
      </c>
      <c r="D166" s="104">
        <f t="shared" si="1"/>
        <v>0</v>
      </c>
      <c r="E166" s="93"/>
    </row>
    <row r="167" spans="1:5" x14ac:dyDescent="0.2">
      <c r="A167" s="96">
        <v>5330</v>
      </c>
      <c r="B167" s="93" t="s">
        <v>216</v>
      </c>
      <c r="C167" s="94">
        <f>SUM(C168:C169)</f>
        <v>0</v>
      </c>
      <c r="D167" s="104">
        <f t="shared" si="1"/>
        <v>0</v>
      </c>
      <c r="E167" s="93"/>
    </row>
    <row r="168" spans="1:5" x14ac:dyDescent="0.2">
      <c r="A168" s="96">
        <v>5331</v>
      </c>
      <c r="B168" s="93" t="s">
        <v>303</v>
      </c>
      <c r="C168" s="94">
        <v>0</v>
      </c>
      <c r="D168" s="104">
        <f t="shared" si="1"/>
        <v>0</v>
      </c>
      <c r="E168" s="93"/>
    </row>
    <row r="169" spans="1:5" x14ac:dyDescent="0.2">
      <c r="A169" s="96">
        <v>5332</v>
      </c>
      <c r="B169" s="93" t="s">
        <v>304</v>
      </c>
      <c r="C169" s="94">
        <v>0</v>
      </c>
      <c r="D169" s="104">
        <f t="shared" si="1"/>
        <v>0</v>
      </c>
      <c r="E169" s="93"/>
    </row>
    <row r="170" spans="1:5" x14ac:dyDescent="0.2">
      <c r="A170" s="96">
        <v>5400</v>
      </c>
      <c r="B170" s="93" t="s">
        <v>305</v>
      </c>
      <c r="C170" s="94">
        <f>C171+C174+C177+C180+C182</f>
        <v>0</v>
      </c>
      <c r="D170" s="104">
        <f t="shared" si="1"/>
        <v>0</v>
      </c>
      <c r="E170" s="93"/>
    </row>
    <row r="171" spans="1:5" x14ac:dyDescent="0.2">
      <c r="A171" s="96">
        <v>5410</v>
      </c>
      <c r="B171" s="93" t="s">
        <v>306</v>
      </c>
      <c r="C171" s="94">
        <f>SUM(C172:C173)</f>
        <v>0</v>
      </c>
      <c r="D171" s="104">
        <f t="shared" si="1"/>
        <v>0</v>
      </c>
      <c r="E171" s="93"/>
    </row>
    <row r="172" spans="1:5" x14ac:dyDescent="0.2">
      <c r="A172" s="96">
        <v>5411</v>
      </c>
      <c r="B172" s="93" t="s">
        <v>307</v>
      </c>
      <c r="C172" s="94">
        <v>0</v>
      </c>
      <c r="D172" s="104">
        <f t="shared" si="1"/>
        <v>0</v>
      </c>
      <c r="E172" s="93"/>
    </row>
    <row r="173" spans="1:5" x14ac:dyDescent="0.2">
      <c r="A173" s="96">
        <v>5412</v>
      </c>
      <c r="B173" s="93" t="s">
        <v>308</v>
      </c>
      <c r="C173" s="94">
        <v>0</v>
      </c>
      <c r="D173" s="104">
        <f t="shared" si="1"/>
        <v>0</v>
      </c>
      <c r="E173" s="93"/>
    </row>
    <row r="174" spans="1:5" x14ac:dyDescent="0.2">
      <c r="A174" s="96">
        <v>5420</v>
      </c>
      <c r="B174" s="93" t="s">
        <v>309</v>
      </c>
      <c r="C174" s="94">
        <f>SUM(C175:C176)</f>
        <v>0</v>
      </c>
      <c r="D174" s="104">
        <f t="shared" si="1"/>
        <v>0</v>
      </c>
      <c r="E174" s="93"/>
    </row>
    <row r="175" spans="1:5" x14ac:dyDescent="0.2">
      <c r="A175" s="96">
        <v>5421</v>
      </c>
      <c r="B175" s="93" t="s">
        <v>310</v>
      </c>
      <c r="C175" s="94">
        <v>0</v>
      </c>
      <c r="D175" s="104">
        <f t="shared" si="1"/>
        <v>0</v>
      </c>
      <c r="E175" s="93"/>
    </row>
    <row r="176" spans="1:5" x14ac:dyDescent="0.2">
      <c r="A176" s="96">
        <v>5422</v>
      </c>
      <c r="B176" s="93" t="s">
        <v>311</v>
      </c>
      <c r="C176" s="94">
        <v>0</v>
      </c>
      <c r="D176" s="104">
        <f t="shared" si="1"/>
        <v>0</v>
      </c>
      <c r="E176" s="93"/>
    </row>
    <row r="177" spans="1:5" x14ac:dyDescent="0.2">
      <c r="A177" s="96">
        <v>5430</v>
      </c>
      <c r="B177" s="93" t="s">
        <v>312</v>
      </c>
      <c r="C177" s="94">
        <f>SUM(C178:C179)</f>
        <v>0</v>
      </c>
      <c r="D177" s="104">
        <f t="shared" si="1"/>
        <v>0</v>
      </c>
      <c r="E177" s="93"/>
    </row>
    <row r="178" spans="1:5" x14ac:dyDescent="0.2">
      <c r="A178" s="96">
        <v>5431</v>
      </c>
      <c r="B178" s="93" t="s">
        <v>313</v>
      </c>
      <c r="C178" s="94">
        <v>0</v>
      </c>
      <c r="D178" s="104">
        <f t="shared" si="1"/>
        <v>0</v>
      </c>
      <c r="E178" s="93"/>
    </row>
    <row r="179" spans="1:5" x14ac:dyDescent="0.2">
      <c r="A179" s="96">
        <v>5432</v>
      </c>
      <c r="B179" s="93" t="s">
        <v>314</v>
      </c>
      <c r="C179" s="94">
        <v>0</v>
      </c>
      <c r="D179" s="104">
        <f t="shared" si="1"/>
        <v>0</v>
      </c>
      <c r="E179" s="93"/>
    </row>
    <row r="180" spans="1:5" x14ac:dyDescent="0.2">
      <c r="A180" s="96">
        <v>5440</v>
      </c>
      <c r="B180" s="93" t="s">
        <v>315</v>
      </c>
      <c r="C180" s="94">
        <f>SUM(C181)</f>
        <v>0</v>
      </c>
      <c r="D180" s="104">
        <f t="shared" si="1"/>
        <v>0</v>
      </c>
      <c r="E180" s="93"/>
    </row>
    <row r="181" spans="1:5" x14ac:dyDescent="0.2">
      <c r="A181" s="96">
        <v>5441</v>
      </c>
      <c r="B181" s="93" t="s">
        <v>315</v>
      </c>
      <c r="C181" s="94">
        <v>0</v>
      </c>
      <c r="D181" s="104">
        <f t="shared" si="1"/>
        <v>0</v>
      </c>
      <c r="E181" s="93"/>
    </row>
    <row r="182" spans="1:5" x14ac:dyDescent="0.2">
      <c r="A182" s="96">
        <v>5450</v>
      </c>
      <c r="B182" s="93" t="s">
        <v>316</v>
      </c>
      <c r="C182" s="94">
        <f>SUM(C183:C184)</f>
        <v>0</v>
      </c>
      <c r="D182" s="104">
        <f t="shared" si="1"/>
        <v>0</v>
      </c>
      <c r="E182" s="93"/>
    </row>
    <row r="183" spans="1:5" x14ac:dyDescent="0.2">
      <c r="A183" s="96">
        <v>5451</v>
      </c>
      <c r="B183" s="93" t="s">
        <v>317</v>
      </c>
      <c r="C183" s="94">
        <v>0</v>
      </c>
      <c r="D183" s="104">
        <f t="shared" si="1"/>
        <v>0</v>
      </c>
      <c r="E183" s="93"/>
    </row>
    <row r="184" spans="1:5" x14ac:dyDescent="0.2">
      <c r="A184" s="96">
        <v>5452</v>
      </c>
      <c r="B184" s="93" t="s">
        <v>318</v>
      </c>
      <c r="C184" s="94">
        <v>0</v>
      </c>
      <c r="D184" s="104">
        <f t="shared" si="1"/>
        <v>0</v>
      </c>
      <c r="E184" s="93"/>
    </row>
    <row r="185" spans="1:5" x14ac:dyDescent="0.2">
      <c r="A185" s="96">
        <v>5500</v>
      </c>
      <c r="B185" s="93" t="s">
        <v>319</v>
      </c>
      <c r="C185" s="94">
        <f>C186+C195+C198+C204</f>
        <v>26963016.07</v>
      </c>
      <c r="D185" s="104">
        <f t="shared" si="1"/>
        <v>0.13069782288867007</v>
      </c>
      <c r="E185" s="93"/>
    </row>
    <row r="186" spans="1:5" x14ac:dyDescent="0.2">
      <c r="A186" s="96">
        <v>5510</v>
      </c>
      <c r="B186" s="93" t="s">
        <v>320</v>
      </c>
      <c r="C186" s="94">
        <f>SUM(C187:C194)</f>
        <v>26963003.050000001</v>
      </c>
      <c r="D186" s="104">
        <f t="shared" si="1"/>
        <v>0.13069775977682646</v>
      </c>
      <c r="E186" s="93"/>
    </row>
    <row r="187" spans="1:5" x14ac:dyDescent="0.2">
      <c r="A187" s="96">
        <v>5511</v>
      </c>
      <c r="B187" s="93" t="s">
        <v>321</v>
      </c>
      <c r="C187" s="94">
        <v>0</v>
      </c>
      <c r="D187" s="104">
        <f t="shared" si="1"/>
        <v>0</v>
      </c>
      <c r="E187" s="93"/>
    </row>
    <row r="188" spans="1:5" x14ac:dyDescent="0.2">
      <c r="A188" s="96">
        <v>5512</v>
      </c>
      <c r="B188" s="93" t="s">
        <v>322</v>
      </c>
      <c r="C188" s="94">
        <v>0</v>
      </c>
      <c r="D188" s="104">
        <f t="shared" si="1"/>
        <v>0</v>
      </c>
      <c r="E188" s="93"/>
    </row>
    <row r="189" spans="1:5" x14ac:dyDescent="0.2">
      <c r="A189" s="96">
        <v>5513</v>
      </c>
      <c r="B189" s="93" t="s">
        <v>323</v>
      </c>
      <c r="C189" s="94">
        <v>19830695.32</v>
      </c>
      <c r="D189" s="104">
        <f t="shared" si="1"/>
        <v>9.6125325815322959E-2</v>
      </c>
      <c r="E189" s="93"/>
    </row>
    <row r="190" spans="1:5" x14ac:dyDescent="0.2">
      <c r="A190" s="96">
        <v>5514</v>
      </c>
      <c r="B190" s="93" t="s">
        <v>324</v>
      </c>
      <c r="C190" s="94">
        <v>0</v>
      </c>
      <c r="D190" s="104">
        <f t="shared" si="1"/>
        <v>0</v>
      </c>
      <c r="E190" s="93"/>
    </row>
    <row r="191" spans="1:5" x14ac:dyDescent="0.2">
      <c r="A191" s="96">
        <v>5515</v>
      </c>
      <c r="B191" s="93" t="s">
        <v>325</v>
      </c>
      <c r="C191" s="94">
        <v>6926817.5899999999</v>
      </c>
      <c r="D191" s="104">
        <f t="shared" si="1"/>
        <v>3.357636164328201E-2</v>
      </c>
      <c r="E191" s="93"/>
    </row>
    <row r="192" spans="1:5" x14ac:dyDescent="0.2">
      <c r="A192" s="96">
        <v>5516</v>
      </c>
      <c r="B192" s="93" t="s">
        <v>326</v>
      </c>
      <c r="C192" s="94">
        <v>0</v>
      </c>
      <c r="D192" s="104">
        <f t="shared" si="1"/>
        <v>0</v>
      </c>
      <c r="E192" s="93"/>
    </row>
    <row r="193" spans="1:5" x14ac:dyDescent="0.2">
      <c r="A193" s="96">
        <v>5517</v>
      </c>
      <c r="B193" s="93" t="s">
        <v>327</v>
      </c>
      <c r="C193" s="94">
        <v>205490.14</v>
      </c>
      <c r="D193" s="104">
        <f t="shared" si="1"/>
        <v>9.9607231822148386E-4</v>
      </c>
      <c r="E193" s="93"/>
    </row>
    <row r="194" spans="1:5" x14ac:dyDescent="0.2">
      <c r="A194" s="96">
        <v>5518</v>
      </c>
      <c r="B194" s="93" t="s">
        <v>38</v>
      </c>
      <c r="C194" s="94">
        <v>0</v>
      </c>
      <c r="D194" s="104">
        <f t="shared" si="1"/>
        <v>0</v>
      </c>
      <c r="E194" s="93"/>
    </row>
    <row r="195" spans="1:5" x14ac:dyDescent="0.2">
      <c r="A195" s="96">
        <v>5520</v>
      </c>
      <c r="B195" s="93" t="s">
        <v>37</v>
      </c>
      <c r="C195" s="94">
        <f>SUM(C196:C197)</f>
        <v>0</v>
      </c>
      <c r="D195" s="104">
        <f t="shared" si="1"/>
        <v>0</v>
      </c>
      <c r="E195" s="93"/>
    </row>
    <row r="196" spans="1:5" x14ac:dyDescent="0.2">
      <c r="A196" s="96">
        <v>5521</v>
      </c>
      <c r="B196" s="93" t="s">
        <v>328</v>
      </c>
      <c r="C196" s="94">
        <v>0</v>
      </c>
      <c r="D196" s="104">
        <f t="shared" si="1"/>
        <v>0</v>
      </c>
      <c r="E196" s="93"/>
    </row>
    <row r="197" spans="1:5" x14ac:dyDescent="0.2">
      <c r="A197" s="96">
        <v>5522</v>
      </c>
      <c r="B197" s="93" t="s">
        <v>329</v>
      </c>
      <c r="C197" s="94">
        <v>0</v>
      </c>
      <c r="D197" s="104">
        <f t="shared" si="1"/>
        <v>0</v>
      </c>
      <c r="E197" s="93"/>
    </row>
    <row r="198" spans="1:5" x14ac:dyDescent="0.2">
      <c r="A198" s="96">
        <v>5530</v>
      </c>
      <c r="B198" s="93" t="s">
        <v>330</v>
      </c>
      <c r="C198" s="94">
        <f>SUM(C199:C203)</f>
        <v>0</v>
      </c>
      <c r="D198" s="104">
        <f t="shared" si="1"/>
        <v>0</v>
      </c>
      <c r="E198" s="93"/>
    </row>
    <row r="199" spans="1:5" x14ac:dyDescent="0.2">
      <c r="A199" s="96">
        <v>5531</v>
      </c>
      <c r="B199" s="93" t="s">
        <v>331</v>
      </c>
      <c r="C199" s="94">
        <v>0</v>
      </c>
      <c r="D199" s="104">
        <f t="shared" si="1"/>
        <v>0</v>
      </c>
      <c r="E199" s="93"/>
    </row>
    <row r="200" spans="1:5" x14ac:dyDescent="0.2">
      <c r="A200" s="96">
        <v>5532</v>
      </c>
      <c r="B200" s="93" t="s">
        <v>332</v>
      </c>
      <c r="C200" s="94">
        <v>0</v>
      </c>
      <c r="D200" s="104">
        <f t="shared" si="1"/>
        <v>0</v>
      </c>
      <c r="E200" s="93"/>
    </row>
    <row r="201" spans="1:5" x14ac:dyDescent="0.2">
      <c r="A201" s="96">
        <v>5533</v>
      </c>
      <c r="B201" s="93" t="s">
        <v>333</v>
      </c>
      <c r="C201" s="94">
        <v>0</v>
      </c>
      <c r="D201" s="104">
        <f t="shared" si="1"/>
        <v>0</v>
      </c>
      <c r="E201" s="93"/>
    </row>
    <row r="202" spans="1:5" x14ac:dyDescent="0.2">
      <c r="A202" s="96">
        <v>5534</v>
      </c>
      <c r="B202" s="93" t="s">
        <v>334</v>
      </c>
      <c r="C202" s="94">
        <v>0</v>
      </c>
      <c r="D202" s="104">
        <f t="shared" si="1"/>
        <v>0</v>
      </c>
      <c r="E202" s="93"/>
    </row>
    <row r="203" spans="1:5" x14ac:dyDescent="0.2">
      <c r="A203" s="96">
        <v>5535</v>
      </c>
      <c r="B203" s="93" t="s">
        <v>335</v>
      </c>
      <c r="C203" s="94">
        <v>0</v>
      </c>
      <c r="D203" s="104">
        <f t="shared" si="1"/>
        <v>0</v>
      </c>
      <c r="E203" s="93"/>
    </row>
    <row r="204" spans="1:5" x14ac:dyDescent="0.2">
      <c r="A204" s="96">
        <v>5590</v>
      </c>
      <c r="B204" s="93" t="s">
        <v>336</v>
      </c>
      <c r="C204" s="94">
        <f>SUM(C205:C213)</f>
        <v>13.02</v>
      </c>
      <c r="D204" s="104">
        <f t="shared" si="1"/>
        <v>6.3111843630276941E-8</v>
      </c>
      <c r="E204" s="93"/>
    </row>
    <row r="205" spans="1:5" x14ac:dyDescent="0.2">
      <c r="A205" s="96">
        <v>5591</v>
      </c>
      <c r="B205" s="93" t="s">
        <v>337</v>
      </c>
      <c r="C205" s="94">
        <v>0</v>
      </c>
      <c r="D205" s="104">
        <f t="shared" si="1"/>
        <v>0</v>
      </c>
      <c r="E205" s="93"/>
    </row>
    <row r="206" spans="1:5" x14ac:dyDescent="0.2">
      <c r="A206" s="96">
        <v>5592</v>
      </c>
      <c r="B206" s="93" t="s">
        <v>338</v>
      </c>
      <c r="C206" s="94">
        <v>0</v>
      </c>
      <c r="D206" s="104">
        <f t="shared" si="1"/>
        <v>0</v>
      </c>
      <c r="E206" s="93"/>
    </row>
    <row r="207" spans="1:5" x14ac:dyDescent="0.2">
      <c r="A207" s="96">
        <v>5593</v>
      </c>
      <c r="B207" s="93" t="s">
        <v>339</v>
      </c>
      <c r="C207" s="94">
        <v>0</v>
      </c>
      <c r="D207" s="104">
        <f t="shared" si="1"/>
        <v>0</v>
      </c>
      <c r="E207" s="93"/>
    </row>
    <row r="208" spans="1:5" x14ac:dyDescent="0.2">
      <c r="A208" s="96">
        <v>5594</v>
      </c>
      <c r="B208" s="93" t="s">
        <v>392</v>
      </c>
      <c r="C208" s="94">
        <v>0</v>
      </c>
      <c r="D208" s="104">
        <f t="shared" si="1"/>
        <v>0</v>
      </c>
      <c r="E208" s="93"/>
    </row>
    <row r="209" spans="1:5" x14ac:dyDescent="0.2">
      <c r="A209" s="96">
        <v>5595</v>
      </c>
      <c r="B209" s="93" t="s">
        <v>341</v>
      </c>
      <c r="C209" s="94">
        <v>0</v>
      </c>
      <c r="D209" s="104">
        <f t="shared" si="1"/>
        <v>0</v>
      </c>
      <c r="E209" s="93"/>
    </row>
    <row r="210" spans="1:5" x14ac:dyDescent="0.2">
      <c r="A210" s="96">
        <v>5596</v>
      </c>
      <c r="B210" s="93" t="s">
        <v>236</v>
      </c>
      <c r="C210" s="94">
        <v>0</v>
      </c>
      <c r="D210" s="104">
        <f t="shared" si="1"/>
        <v>0</v>
      </c>
      <c r="E210" s="93"/>
    </row>
    <row r="211" spans="1:5" x14ac:dyDescent="0.2">
      <c r="A211" s="96">
        <v>5597</v>
      </c>
      <c r="B211" s="93" t="s">
        <v>342</v>
      </c>
      <c r="C211" s="94">
        <v>0</v>
      </c>
      <c r="D211" s="104">
        <f t="shared" si="1"/>
        <v>0</v>
      </c>
      <c r="E211" s="93"/>
    </row>
    <row r="212" spans="1:5" x14ac:dyDescent="0.2">
      <c r="A212" s="96">
        <v>5598</v>
      </c>
      <c r="B212" s="93" t="s">
        <v>393</v>
      </c>
      <c r="C212" s="94">
        <v>0</v>
      </c>
      <c r="D212" s="104">
        <f t="shared" si="1"/>
        <v>0</v>
      </c>
      <c r="E212" s="93"/>
    </row>
    <row r="213" spans="1:5" x14ac:dyDescent="0.2">
      <c r="A213" s="96">
        <v>5599</v>
      </c>
      <c r="B213" s="93" t="s">
        <v>343</v>
      </c>
      <c r="C213" s="94">
        <v>13.02</v>
      </c>
      <c r="D213" s="104">
        <f t="shared" si="1"/>
        <v>6.3111843630276941E-8</v>
      </c>
      <c r="E213" s="93"/>
    </row>
    <row r="214" spans="1:5" x14ac:dyDescent="0.2">
      <c r="A214" s="96">
        <v>5600</v>
      </c>
      <c r="B214" s="93" t="s">
        <v>36</v>
      </c>
      <c r="C214" s="94">
        <f>C215</f>
        <v>159133.39000000001</v>
      </c>
      <c r="D214" s="104">
        <f t="shared" si="1"/>
        <v>7.7136725238370802E-4</v>
      </c>
      <c r="E214" s="93"/>
    </row>
    <row r="215" spans="1:5" x14ac:dyDescent="0.2">
      <c r="A215" s="96">
        <v>5610</v>
      </c>
      <c r="B215" s="93" t="s">
        <v>344</v>
      </c>
      <c r="C215" s="94">
        <f>C216</f>
        <v>159133.39000000001</v>
      </c>
      <c r="D215" s="104">
        <f t="shared" si="1"/>
        <v>7.7136725238370802E-4</v>
      </c>
      <c r="E215" s="93"/>
    </row>
    <row r="216" spans="1:5" x14ac:dyDescent="0.2">
      <c r="A216" s="96">
        <v>5611</v>
      </c>
      <c r="B216" s="93" t="s">
        <v>345</v>
      </c>
      <c r="C216" s="94">
        <v>159133.39000000001</v>
      </c>
      <c r="D216" s="104">
        <f t="shared" si="1"/>
        <v>7.7136725238370802E-4</v>
      </c>
      <c r="E216" s="93"/>
    </row>
    <row r="218" spans="1:5" x14ac:dyDescent="0.2">
      <c r="B218" s="16" t="s">
        <v>483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51181102362204722" right="0.39370078740157483" top="0.47" bottom="0.48" header="0.31496062992125984" footer="0.24"/>
  <pageSetup orientation="landscape" r:id="rId1"/>
  <headerFooter>
    <oddFooter>&amp;R&amp;8Página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showGridLines="0" workbookViewId="0">
      <selection activeCell="D25" sqref="D25"/>
    </sheetView>
  </sheetViews>
  <sheetFormatPr baseColWidth="10" defaultColWidth="9.140625" defaultRowHeight="11.25" x14ac:dyDescent="0.2"/>
  <cols>
    <col min="1" max="1" width="10" style="21" customWidth="1"/>
    <col min="2" max="2" width="48.140625" style="21" customWidth="1"/>
    <col min="3" max="3" width="22.85546875" style="21" customWidth="1"/>
    <col min="4" max="5" width="16.7109375" style="21" customWidth="1"/>
    <col min="6" max="16384" width="9.140625" style="21"/>
  </cols>
  <sheetData>
    <row r="1" spans="1:5" ht="18.95" customHeight="1" x14ac:dyDescent="0.2">
      <c r="A1" s="137" t="s">
        <v>520</v>
      </c>
      <c r="B1" s="137"/>
      <c r="C1" s="137"/>
      <c r="D1" s="19" t="s">
        <v>465</v>
      </c>
      <c r="E1" s="20">
        <v>2023</v>
      </c>
    </row>
    <row r="2" spans="1:5" ht="18.95" customHeight="1" x14ac:dyDescent="0.2">
      <c r="A2" s="137" t="s">
        <v>471</v>
      </c>
      <c r="B2" s="137"/>
      <c r="C2" s="137"/>
      <c r="D2" s="19" t="s">
        <v>466</v>
      </c>
      <c r="E2" s="20" t="s">
        <v>468</v>
      </c>
    </row>
    <row r="3" spans="1:5" ht="18.95" customHeight="1" x14ac:dyDescent="0.2">
      <c r="A3" s="137" t="s">
        <v>521</v>
      </c>
      <c r="B3" s="137"/>
      <c r="C3" s="137"/>
      <c r="D3" s="19" t="s">
        <v>467</v>
      </c>
      <c r="E3" s="20">
        <v>4</v>
      </c>
    </row>
    <row r="4" spans="1:5" x14ac:dyDescent="0.2">
      <c r="A4" s="22" t="s">
        <v>75</v>
      </c>
      <c r="B4" s="23"/>
      <c r="C4" s="23"/>
      <c r="D4" s="23"/>
      <c r="E4" s="23"/>
    </row>
    <row r="6" spans="1:5" x14ac:dyDescent="0.2">
      <c r="A6" s="23" t="s">
        <v>67</v>
      </c>
      <c r="B6" s="23"/>
      <c r="C6" s="23"/>
      <c r="D6" s="23"/>
      <c r="E6" s="23"/>
    </row>
    <row r="7" spans="1:5" x14ac:dyDescent="0.2">
      <c r="A7" s="24" t="s">
        <v>45</v>
      </c>
      <c r="B7" s="24" t="s">
        <v>42</v>
      </c>
      <c r="C7" s="24" t="s">
        <v>43</v>
      </c>
      <c r="D7" s="24" t="s">
        <v>44</v>
      </c>
      <c r="E7" s="24" t="s">
        <v>46</v>
      </c>
    </row>
    <row r="8" spans="1:5" x14ac:dyDescent="0.2">
      <c r="A8" s="105">
        <v>3110</v>
      </c>
      <c r="B8" s="106" t="s">
        <v>215</v>
      </c>
      <c r="C8" s="107">
        <v>275149742.29000002</v>
      </c>
      <c r="D8" s="106"/>
      <c r="E8" s="106"/>
    </row>
    <row r="9" spans="1:5" x14ac:dyDescent="0.2">
      <c r="A9" s="105">
        <v>3120</v>
      </c>
      <c r="B9" s="106" t="s">
        <v>346</v>
      </c>
      <c r="C9" s="107">
        <v>2072228.54</v>
      </c>
      <c r="D9" s="106"/>
      <c r="E9" s="106"/>
    </row>
    <row r="10" spans="1:5" x14ac:dyDescent="0.2">
      <c r="A10" s="105">
        <v>3130</v>
      </c>
      <c r="B10" s="106" t="s">
        <v>347</v>
      </c>
      <c r="C10" s="107">
        <v>0</v>
      </c>
      <c r="D10" s="106"/>
      <c r="E10" s="106"/>
    </row>
    <row r="12" spans="1:5" x14ac:dyDescent="0.2">
      <c r="A12" s="23" t="s">
        <v>68</v>
      </c>
      <c r="B12" s="23"/>
      <c r="C12" s="23"/>
      <c r="D12" s="23"/>
      <c r="E12" s="23"/>
    </row>
    <row r="13" spans="1:5" x14ac:dyDescent="0.2">
      <c r="A13" s="24" t="s">
        <v>45</v>
      </c>
      <c r="B13" s="24" t="s">
        <v>42</v>
      </c>
      <c r="C13" s="24" t="s">
        <v>43</v>
      </c>
      <c r="D13" s="24" t="s">
        <v>348</v>
      </c>
      <c r="E13" s="24"/>
    </row>
    <row r="14" spans="1:5" x14ac:dyDescent="0.2">
      <c r="A14" s="105">
        <v>3210</v>
      </c>
      <c r="B14" s="106" t="s">
        <v>349</v>
      </c>
      <c r="C14" s="107">
        <v>89250382.189999998</v>
      </c>
      <c r="D14" s="106"/>
      <c r="E14" s="106"/>
    </row>
    <row r="15" spans="1:5" x14ac:dyDescent="0.2">
      <c r="A15" s="105">
        <v>3220</v>
      </c>
      <c r="B15" s="106" t="s">
        <v>350</v>
      </c>
      <c r="C15" s="107">
        <v>353927785.62</v>
      </c>
      <c r="D15" s="106"/>
      <c r="E15" s="106"/>
    </row>
    <row r="16" spans="1:5" x14ac:dyDescent="0.2">
      <c r="A16" s="105">
        <v>3230</v>
      </c>
      <c r="B16" s="106" t="s">
        <v>351</v>
      </c>
      <c r="C16" s="107">
        <f>SUM(C17:C20)</f>
        <v>5474</v>
      </c>
      <c r="D16" s="106"/>
      <c r="E16" s="106"/>
    </row>
    <row r="17" spans="1:5" x14ac:dyDescent="0.2">
      <c r="A17" s="105">
        <v>3231</v>
      </c>
      <c r="B17" s="106" t="s">
        <v>352</v>
      </c>
      <c r="C17" s="107">
        <v>5474</v>
      </c>
      <c r="D17" s="106"/>
      <c r="E17" s="106"/>
    </row>
    <row r="18" spans="1:5" x14ac:dyDescent="0.2">
      <c r="A18" s="105">
        <v>3232</v>
      </c>
      <c r="B18" s="106" t="s">
        <v>353</v>
      </c>
      <c r="C18" s="107">
        <v>0</v>
      </c>
      <c r="D18" s="106"/>
      <c r="E18" s="106"/>
    </row>
    <row r="19" spans="1:5" x14ac:dyDescent="0.2">
      <c r="A19" s="105">
        <v>3233</v>
      </c>
      <c r="B19" s="106" t="s">
        <v>354</v>
      </c>
      <c r="C19" s="107">
        <v>0</v>
      </c>
      <c r="D19" s="106"/>
      <c r="E19" s="106"/>
    </row>
    <row r="20" spans="1:5" x14ac:dyDescent="0.2">
      <c r="A20" s="105">
        <v>3239</v>
      </c>
      <c r="B20" s="106" t="s">
        <v>355</v>
      </c>
      <c r="C20" s="107">
        <v>0</v>
      </c>
      <c r="D20" s="106"/>
      <c r="E20" s="106"/>
    </row>
    <row r="21" spans="1:5" x14ac:dyDescent="0.2">
      <c r="A21" s="105">
        <v>3240</v>
      </c>
      <c r="B21" s="106" t="s">
        <v>356</v>
      </c>
      <c r="C21" s="107">
        <f>SUM(C22:C24)</f>
        <v>0</v>
      </c>
      <c r="D21" s="106"/>
      <c r="E21" s="106"/>
    </row>
    <row r="22" spans="1:5" x14ac:dyDescent="0.2">
      <c r="A22" s="105">
        <v>3241</v>
      </c>
      <c r="B22" s="106" t="s">
        <v>357</v>
      </c>
      <c r="C22" s="107">
        <v>0</v>
      </c>
      <c r="D22" s="106"/>
      <c r="E22" s="106"/>
    </row>
    <row r="23" spans="1:5" x14ac:dyDescent="0.2">
      <c r="A23" s="105">
        <v>3242</v>
      </c>
      <c r="B23" s="106" t="s">
        <v>358</v>
      </c>
      <c r="C23" s="107">
        <v>0</v>
      </c>
      <c r="D23" s="106"/>
      <c r="E23" s="106"/>
    </row>
    <row r="24" spans="1:5" x14ac:dyDescent="0.2">
      <c r="A24" s="105">
        <v>3243</v>
      </c>
      <c r="B24" s="106" t="s">
        <v>359</v>
      </c>
      <c r="C24" s="107">
        <v>0</v>
      </c>
      <c r="D24" s="106"/>
      <c r="E24" s="106"/>
    </row>
    <row r="25" spans="1:5" x14ac:dyDescent="0.2">
      <c r="A25" s="105">
        <v>3250</v>
      </c>
      <c r="B25" s="106" t="s">
        <v>360</v>
      </c>
      <c r="C25" s="107">
        <f>SUM(C26:C27)</f>
        <v>0</v>
      </c>
      <c r="D25" s="106"/>
      <c r="E25" s="106"/>
    </row>
    <row r="26" spans="1:5" x14ac:dyDescent="0.2">
      <c r="A26" s="105">
        <v>3251</v>
      </c>
      <c r="B26" s="106" t="s">
        <v>361</v>
      </c>
      <c r="C26" s="107">
        <v>0</v>
      </c>
      <c r="D26" s="106"/>
      <c r="E26" s="106"/>
    </row>
    <row r="27" spans="1:5" x14ac:dyDescent="0.2">
      <c r="A27" s="105">
        <v>3252</v>
      </c>
      <c r="B27" s="106" t="s">
        <v>362</v>
      </c>
      <c r="C27" s="107">
        <v>0</v>
      </c>
      <c r="D27" s="106"/>
      <c r="E27" s="106"/>
    </row>
    <row r="29" spans="1:5" x14ac:dyDescent="0.2">
      <c r="B29" s="21" t="s">
        <v>483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6"/>
  <pageSetup orientation="landscape" r:id="rId1"/>
  <headerFooter>
    <oddFooter>&amp;R&amp;8Página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showGridLines="0" workbookViewId="0">
      <selection activeCell="B17" sqref="B17"/>
    </sheetView>
  </sheetViews>
  <sheetFormatPr baseColWidth="10" defaultColWidth="9.140625" defaultRowHeight="11.25" x14ac:dyDescent="0.2"/>
  <cols>
    <col min="1" max="1" width="10" style="21" customWidth="1"/>
    <col min="2" max="2" width="63.42578125" style="21" bestFit="1" customWidth="1"/>
    <col min="3" max="3" width="15.28515625" style="21" bestFit="1" customWidth="1"/>
    <col min="4" max="4" width="16.42578125" style="21" bestFit="1" customWidth="1"/>
    <col min="5" max="5" width="19.140625" style="21" customWidth="1"/>
    <col min="6" max="16384" width="9.140625" style="21"/>
  </cols>
  <sheetData>
    <row r="1" spans="1:5" s="25" customFormat="1" ht="18.95" customHeight="1" x14ac:dyDescent="0.25">
      <c r="A1" s="137" t="s">
        <v>520</v>
      </c>
      <c r="B1" s="137"/>
      <c r="C1" s="137"/>
      <c r="D1" s="19" t="s">
        <v>465</v>
      </c>
      <c r="E1" s="20">
        <v>2023</v>
      </c>
    </row>
    <row r="2" spans="1:5" s="25" customFormat="1" ht="18.95" customHeight="1" x14ac:dyDescent="0.25">
      <c r="A2" s="137" t="s">
        <v>472</v>
      </c>
      <c r="B2" s="137"/>
      <c r="C2" s="137"/>
      <c r="D2" s="19" t="s">
        <v>466</v>
      </c>
      <c r="E2" s="20" t="s">
        <v>468</v>
      </c>
    </row>
    <row r="3" spans="1:5" s="25" customFormat="1" ht="18.95" customHeight="1" x14ac:dyDescent="0.25">
      <c r="A3" s="137" t="s">
        <v>521</v>
      </c>
      <c r="B3" s="137"/>
      <c r="C3" s="137"/>
      <c r="D3" s="19" t="s">
        <v>467</v>
      </c>
      <c r="E3" s="20">
        <v>4</v>
      </c>
    </row>
    <row r="4" spans="1:5" x14ac:dyDescent="0.2">
      <c r="A4" s="22" t="s">
        <v>75</v>
      </c>
      <c r="B4" s="23"/>
      <c r="C4" s="23"/>
      <c r="D4" s="23"/>
      <c r="E4" s="23"/>
    </row>
    <row r="6" spans="1:5" x14ac:dyDescent="0.2">
      <c r="A6" s="23" t="s">
        <v>69</v>
      </c>
      <c r="B6" s="23"/>
      <c r="C6" s="23"/>
      <c r="D6" s="23"/>
      <c r="E6" s="23"/>
    </row>
    <row r="7" spans="1:5" x14ac:dyDescent="0.2">
      <c r="A7" s="24" t="s">
        <v>45</v>
      </c>
      <c r="B7" s="24" t="s">
        <v>507</v>
      </c>
      <c r="C7" s="77">
        <v>2023</v>
      </c>
      <c r="D7" s="77">
        <v>2022</v>
      </c>
      <c r="E7" s="24"/>
    </row>
    <row r="8" spans="1:5" x14ac:dyDescent="0.2">
      <c r="A8" s="108">
        <v>1111</v>
      </c>
      <c r="B8" s="109" t="s">
        <v>363</v>
      </c>
      <c r="C8" s="110">
        <v>3525869.72</v>
      </c>
      <c r="D8" s="110">
        <v>1786463.52</v>
      </c>
      <c r="E8" s="109"/>
    </row>
    <row r="9" spans="1:5" x14ac:dyDescent="0.2">
      <c r="A9" s="108">
        <v>1112</v>
      </c>
      <c r="B9" s="109" t="s">
        <v>364</v>
      </c>
      <c r="C9" s="110">
        <v>17104176.77</v>
      </c>
      <c r="D9" s="110">
        <v>1730503.33</v>
      </c>
      <c r="E9" s="109"/>
    </row>
    <row r="10" spans="1:5" x14ac:dyDescent="0.2">
      <c r="A10" s="108">
        <v>1113</v>
      </c>
      <c r="B10" s="109" t="s">
        <v>365</v>
      </c>
      <c r="C10" s="110">
        <v>0</v>
      </c>
      <c r="D10" s="110">
        <v>0</v>
      </c>
      <c r="E10" s="109"/>
    </row>
    <row r="11" spans="1:5" x14ac:dyDescent="0.2">
      <c r="A11" s="108">
        <v>1114</v>
      </c>
      <c r="B11" s="109" t="s">
        <v>76</v>
      </c>
      <c r="C11" s="110">
        <v>238977427.47999999</v>
      </c>
      <c r="D11" s="110">
        <v>221290240.41</v>
      </c>
      <c r="E11" s="109"/>
    </row>
    <row r="12" spans="1:5" x14ac:dyDescent="0.2">
      <c r="A12" s="108">
        <v>1115</v>
      </c>
      <c r="B12" s="109" t="s">
        <v>77</v>
      </c>
      <c r="C12" s="110">
        <v>0</v>
      </c>
      <c r="D12" s="110">
        <v>0</v>
      </c>
      <c r="E12" s="109"/>
    </row>
    <row r="13" spans="1:5" x14ac:dyDescent="0.2">
      <c r="A13" s="108">
        <v>1116</v>
      </c>
      <c r="B13" s="109" t="s">
        <v>366</v>
      </c>
      <c r="C13" s="110">
        <v>0</v>
      </c>
      <c r="D13" s="110">
        <v>0</v>
      </c>
      <c r="E13" s="109"/>
    </row>
    <row r="14" spans="1:5" x14ac:dyDescent="0.2">
      <c r="A14" s="108">
        <v>1119</v>
      </c>
      <c r="B14" s="109" t="s">
        <v>367</v>
      </c>
      <c r="C14" s="110">
        <v>0</v>
      </c>
      <c r="D14" s="110">
        <v>0</v>
      </c>
      <c r="E14" s="109"/>
    </row>
    <row r="15" spans="1:5" x14ac:dyDescent="0.2">
      <c r="A15" s="111">
        <v>1110</v>
      </c>
      <c r="B15" s="112" t="s">
        <v>485</v>
      </c>
      <c r="C15" s="113">
        <f>SUM(C8:C14)</f>
        <v>259607473.97</v>
      </c>
      <c r="D15" s="113">
        <f>SUM(D8:D14)</f>
        <v>224807207.25999999</v>
      </c>
      <c r="E15" s="109"/>
    </row>
    <row r="18" spans="1:4" x14ac:dyDescent="0.2">
      <c r="A18" s="23" t="s">
        <v>70</v>
      </c>
      <c r="B18" s="23"/>
      <c r="C18" s="23"/>
      <c r="D18" s="23"/>
    </row>
    <row r="19" spans="1:4" x14ac:dyDescent="0.2">
      <c r="A19" s="24" t="s">
        <v>45</v>
      </c>
      <c r="B19" s="24" t="s">
        <v>507</v>
      </c>
      <c r="C19" s="80" t="s">
        <v>506</v>
      </c>
      <c r="D19" s="80" t="s">
        <v>71</v>
      </c>
    </row>
    <row r="20" spans="1:4" x14ac:dyDescent="0.2">
      <c r="A20" s="111">
        <v>1230</v>
      </c>
      <c r="B20" s="112" t="s">
        <v>109</v>
      </c>
      <c r="C20" s="113">
        <f>SUM(C21:C27)</f>
        <v>32657968.039999999</v>
      </c>
      <c r="D20" s="113">
        <f>SUM(D21:D27)</f>
        <v>32657968.039999999</v>
      </c>
    </row>
    <row r="21" spans="1:4" x14ac:dyDescent="0.2">
      <c r="A21" s="108">
        <v>1231</v>
      </c>
      <c r="B21" s="109" t="s">
        <v>110</v>
      </c>
      <c r="C21" s="110">
        <v>0</v>
      </c>
      <c r="D21" s="110">
        <v>0</v>
      </c>
    </row>
    <row r="22" spans="1:4" x14ac:dyDescent="0.2">
      <c r="A22" s="108">
        <v>1232</v>
      </c>
      <c r="B22" s="109" t="s">
        <v>111</v>
      </c>
      <c r="C22" s="110">
        <v>0</v>
      </c>
      <c r="D22" s="110">
        <v>0</v>
      </c>
    </row>
    <row r="23" spans="1:4" x14ac:dyDescent="0.2">
      <c r="A23" s="108">
        <v>1233</v>
      </c>
      <c r="B23" s="109" t="s">
        <v>112</v>
      </c>
      <c r="C23" s="110">
        <v>0</v>
      </c>
      <c r="D23" s="110">
        <v>0</v>
      </c>
    </row>
    <row r="24" spans="1:4" x14ac:dyDescent="0.2">
      <c r="A24" s="108">
        <v>1234</v>
      </c>
      <c r="B24" s="109" t="s">
        <v>113</v>
      </c>
      <c r="C24" s="110">
        <v>0</v>
      </c>
      <c r="D24" s="110">
        <v>0</v>
      </c>
    </row>
    <row r="25" spans="1:4" x14ac:dyDescent="0.2">
      <c r="A25" s="108">
        <v>1235</v>
      </c>
      <c r="B25" s="109" t="s">
        <v>114</v>
      </c>
      <c r="C25" s="110">
        <v>21123168.149999999</v>
      </c>
      <c r="D25" s="110">
        <v>21123168.149999999</v>
      </c>
    </row>
    <row r="26" spans="1:4" x14ac:dyDescent="0.2">
      <c r="A26" s="108">
        <v>1236</v>
      </c>
      <c r="B26" s="109" t="s">
        <v>115</v>
      </c>
      <c r="C26" s="110">
        <v>11534799.890000001</v>
      </c>
      <c r="D26" s="110">
        <v>11534799.890000001</v>
      </c>
    </row>
    <row r="27" spans="1:4" x14ac:dyDescent="0.2">
      <c r="A27" s="108">
        <v>1239</v>
      </c>
      <c r="B27" s="109" t="s">
        <v>116</v>
      </c>
      <c r="C27" s="110">
        <v>0</v>
      </c>
      <c r="D27" s="110">
        <v>0</v>
      </c>
    </row>
    <row r="28" spans="1:4" x14ac:dyDescent="0.2">
      <c r="A28" s="111">
        <v>1240</v>
      </c>
      <c r="B28" s="112" t="s">
        <v>117</v>
      </c>
      <c r="C28" s="113">
        <f>SUM(C29:C36)</f>
        <v>32539362.620000001</v>
      </c>
      <c r="D28" s="113">
        <f>SUM(D29:D36)</f>
        <v>32539362.620000001</v>
      </c>
    </row>
    <row r="29" spans="1:4" x14ac:dyDescent="0.2">
      <c r="A29" s="108">
        <v>1241</v>
      </c>
      <c r="B29" s="109" t="s">
        <v>118</v>
      </c>
      <c r="C29" s="110">
        <v>2377549.1</v>
      </c>
      <c r="D29" s="110">
        <v>2377549.1</v>
      </c>
    </row>
    <row r="30" spans="1:4" x14ac:dyDescent="0.2">
      <c r="A30" s="108">
        <v>1242</v>
      </c>
      <c r="B30" s="109" t="s">
        <v>119</v>
      </c>
      <c r="C30" s="110">
        <v>11858.19</v>
      </c>
      <c r="D30" s="110">
        <v>11858.19</v>
      </c>
    </row>
    <row r="31" spans="1:4" x14ac:dyDescent="0.2">
      <c r="A31" s="108">
        <v>1243</v>
      </c>
      <c r="B31" s="109" t="s">
        <v>120</v>
      </c>
      <c r="C31" s="110">
        <v>0</v>
      </c>
      <c r="D31" s="110">
        <v>0</v>
      </c>
    </row>
    <row r="32" spans="1:4" x14ac:dyDescent="0.2">
      <c r="A32" s="108">
        <v>1244</v>
      </c>
      <c r="B32" s="109" t="s">
        <v>121</v>
      </c>
      <c r="C32" s="110">
        <v>14090918.439999999</v>
      </c>
      <c r="D32" s="110">
        <v>14090918.439999999</v>
      </c>
    </row>
    <row r="33" spans="1:5" x14ac:dyDescent="0.2">
      <c r="A33" s="108">
        <v>1245</v>
      </c>
      <c r="B33" s="109" t="s">
        <v>122</v>
      </c>
      <c r="C33" s="110">
        <v>0</v>
      </c>
      <c r="D33" s="110">
        <v>0</v>
      </c>
    </row>
    <row r="34" spans="1:5" x14ac:dyDescent="0.2">
      <c r="A34" s="108">
        <v>1246</v>
      </c>
      <c r="B34" s="109" t="s">
        <v>123</v>
      </c>
      <c r="C34" s="110">
        <v>16059036.890000001</v>
      </c>
      <c r="D34" s="110">
        <v>16059036.890000001</v>
      </c>
    </row>
    <row r="35" spans="1:5" x14ac:dyDescent="0.2">
      <c r="A35" s="108">
        <v>1247</v>
      </c>
      <c r="B35" s="109" t="s">
        <v>124</v>
      </c>
      <c r="C35" s="110">
        <v>0</v>
      </c>
      <c r="D35" s="110">
        <v>0</v>
      </c>
    </row>
    <row r="36" spans="1:5" x14ac:dyDescent="0.2">
      <c r="A36" s="108">
        <v>1248</v>
      </c>
      <c r="B36" s="109" t="s">
        <v>125</v>
      </c>
      <c r="C36" s="110">
        <v>0</v>
      </c>
      <c r="D36" s="110">
        <v>0</v>
      </c>
    </row>
    <row r="37" spans="1:5" x14ac:dyDescent="0.2">
      <c r="A37" s="111">
        <v>1250</v>
      </c>
      <c r="B37" s="112" t="s">
        <v>127</v>
      </c>
      <c r="C37" s="113">
        <f>SUM(C38:C42)</f>
        <v>163789.03</v>
      </c>
      <c r="D37" s="113">
        <f>SUM(D38:D42)</f>
        <v>163789.03</v>
      </c>
      <c r="E37" s="31"/>
    </row>
    <row r="38" spans="1:5" x14ac:dyDescent="0.2">
      <c r="A38" s="108">
        <v>1251</v>
      </c>
      <c r="B38" s="109" t="s">
        <v>128</v>
      </c>
      <c r="C38" s="110">
        <v>129449.83</v>
      </c>
      <c r="D38" s="110">
        <v>129449.83</v>
      </c>
    </row>
    <row r="39" spans="1:5" x14ac:dyDescent="0.2">
      <c r="A39" s="108">
        <v>1252</v>
      </c>
      <c r="B39" s="109" t="s">
        <v>129</v>
      </c>
      <c r="C39" s="110">
        <v>0</v>
      </c>
      <c r="D39" s="110">
        <v>0</v>
      </c>
    </row>
    <row r="40" spans="1:5" x14ac:dyDescent="0.2">
      <c r="A40" s="108">
        <v>1253</v>
      </c>
      <c r="B40" s="109" t="s">
        <v>130</v>
      </c>
      <c r="C40" s="110">
        <v>0</v>
      </c>
      <c r="D40" s="110">
        <v>0</v>
      </c>
    </row>
    <row r="41" spans="1:5" x14ac:dyDescent="0.2">
      <c r="A41" s="108">
        <v>1254</v>
      </c>
      <c r="B41" s="109" t="s">
        <v>131</v>
      </c>
      <c r="C41" s="110">
        <v>34339.199999999997</v>
      </c>
      <c r="D41" s="110">
        <v>34339.199999999997</v>
      </c>
    </row>
    <row r="42" spans="1:5" x14ac:dyDescent="0.2">
      <c r="A42" s="108">
        <v>1259</v>
      </c>
      <c r="B42" s="109" t="s">
        <v>132</v>
      </c>
      <c r="C42" s="110">
        <v>0</v>
      </c>
      <c r="D42" s="110">
        <v>0</v>
      </c>
    </row>
    <row r="43" spans="1:5" x14ac:dyDescent="0.2">
      <c r="A43" s="109"/>
      <c r="B43" s="114" t="s">
        <v>486</v>
      </c>
      <c r="C43" s="113">
        <f>C20+C28+C37</f>
        <v>65361119.689999998</v>
      </c>
      <c r="D43" s="113">
        <f>D20+D28+D37</f>
        <v>65361119.689999998</v>
      </c>
    </row>
    <row r="45" spans="1:5" x14ac:dyDescent="0.2">
      <c r="A45" s="23" t="s">
        <v>73</v>
      </c>
      <c r="B45" s="23"/>
      <c r="C45" s="23"/>
      <c r="D45" s="23"/>
      <c r="E45" s="23"/>
    </row>
    <row r="46" spans="1:5" x14ac:dyDescent="0.2">
      <c r="A46" s="24" t="s">
        <v>45</v>
      </c>
      <c r="B46" s="24" t="s">
        <v>507</v>
      </c>
      <c r="C46" s="77">
        <v>2023</v>
      </c>
      <c r="D46" s="77">
        <v>2022</v>
      </c>
      <c r="E46" s="24"/>
    </row>
    <row r="47" spans="1:5" x14ac:dyDescent="0.2">
      <c r="A47" s="111">
        <v>3210</v>
      </c>
      <c r="B47" s="112" t="s">
        <v>487</v>
      </c>
      <c r="C47" s="113">
        <v>89250382.189999998</v>
      </c>
      <c r="D47" s="113">
        <v>0</v>
      </c>
      <c r="E47" s="109"/>
    </row>
    <row r="48" spans="1:5" x14ac:dyDescent="0.2">
      <c r="A48" s="108"/>
      <c r="B48" s="114" t="s">
        <v>476</v>
      </c>
      <c r="C48" s="113">
        <f>C51+C63+C91+C94+C49</f>
        <v>32556588.260000002</v>
      </c>
      <c r="D48" s="113">
        <f>D51+D63+D91+D94+D49</f>
        <v>37904226.289999999</v>
      </c>
      <c r="E48" s="109"/>
    </row>
    <row r="49" spans="1:5" x14ac:dyDescent="0.2">
      <c r="A49" s="115">
        <v>5100</v>
      </c>
      <c r="B49" s="116" t="s">
        <v>240</v>
      </c>
      <c r="C49" s="117">
        <f>SUM(C50:C50)</f>
        <v>0</v>
      </c>
      <c r="D49" s="117">
        <f>SUM(D50:D50)</f>
        <v>0</v>
      </c>
      <c r="E49" s="109"/>
    </row>
    <row r="50" spans="1:5" x14ac:dyDescent="0.2">
      <c r="A50" s="118">
        <v>5130</v>
      </c>
      <c r="B50" s="119" t="s">
        <v>508</v>
      </c>
      <c r="C50" s="120">
        <v>0</v>
      </c>
      <c r="D50" s="120">
        <v>0</v>
      </c>
      <c r="E50" s="109"/>
    </row>
    <row r="51" spans="1:5" x14ac:dyDescent="0.2">
      <c r="A51" s="111">
        <v>5400</v>
      </c>
      <c r="B51" s="112" t="s">
        <v>305</v>
      </c>
      <c r="C51" s="113">
        <f>C52+C54+C56+C58+C60</f>
        <v>0</v>
      </c>
      <c r="D51" s="113">
        <f>D52+D54+D56+D58+D60</f>
        <v>0</v>
      </c>
      <c r="E51" s="109"/>
    </row>
    <row r="52" spans="1:5" x14ac:dyDescent="0.2">
      <c r="A52" s="108">
        <v>5410</v>
      </c>
      <c r="B52" s="109" t="s">
        <v>477</v>
      </c>
      <c r="C52" s="110">
        <f>C53</f>
        <v>0</v>
      </c>
      <c r="D52" s="110">
        <f>D53</f>
        <v>0</v>
      </c>
      <c r="E52" s="109"/>
    </row>
    <row r="53" spans="1:5" x14ac:dyDescent="0.2">
      <c r="A53" s="108">
        <v>5411</v>
      </c>
      <c r="B53" s="109" t="s">
        <v>307</v>
      </c>
      <c r="C53" s="110">
        <v>0</v>
      </c>
      <c r="D53" s="110">
        <v>0</v>
      </c>
      <c r="E53" s="109"/>
    </row>
    <row r="54" spans="1:5" x14ac:dyDescent="0.2">
      <c r="A54" s="108">
        <v>5420</v>
      </c>
      <c r="B54" s="109" t="s">
        <v>478</v>
      </c>
      <c r="C54" s="110">
        <f>C55</f>
        <v>0</v>
      </c>
      <c r="D54" s="110">
        <f>D55</f>
        <v>0</v>
      </c>
      <c r="E54" s="109"/>
    </row>
    <row r="55" spans="1:5" x14ac:dyDescent="0.2">
      <c r="A55" s="108">
        <v>5421</v>
      </c>
      <c r="B55" s="109" t="s">
        <v>310</v>
      </c>
      <c r="C55" s="110">
        <v>0</v>
      </c>
      <c r="D55" s="110">
        <v>0</v>
      </c>
      <c r="E55" s="109"/>
    </row>
    <row r="56" spans="1:5" x14ac:dyDescent="0.2">
      <c r="A56" s="108">
        <v>5430</v>
      </c>
      <c r="B56" s="109" t="s">
        <v>479</v>
      </c>
      <c r="C56" s="110">
        <f>C57</f>
        <v>0</v>
      </c>
      <c r="D56" s="110">
        <f>D57</f>
        <v>0</v>
      </c>
      <c r="E56" s="109"/>
    </row>
    <row r="57" spans="1:5" x14ac:dyDescent="0.2">
      <c r="A57" s="108">
        <v>5431</v>
      </c>
      <c r="B57" s="109" t="s">
        <v>313</v>
      </c>
      <c r="C57" s="110">
        <v>0</v>
      </c>
      <c r="D57" s="110">
        <v>0</v>
      </c>
      <c r="E57" s="109"/>
    </row>
    <row r="58" spans="1:5" x14ac:dyDescent="0.2">
      <c r="A58" s="108">
        <v>5440</v>
      </c>
      <c r="B58" s="109" t="s">
        <v>480</v>
      </c>
      <c r="C58" s="110">
        <f>C59</f>
        <v>0</v>
      </c>
      <c r="D58" s="110">
        <f>D59</f>
        <v>0</v>
      </c>
      <c r="E58" s="109"/>
    </row>
    <row r="59" spans="1:5" x14ac:dyDescent="0.2">
      <c r="A59" s="108">
        <v>5441</v>
      </c>
      <c r="B59" s="109" t="s">
        <v>480</v>
      </c>
      <c r="C59" s="110">
        <v>0</v>
      </c>
      <c r="D59" s="110">
        <v>0</v>
      </c>
      <c r="E59" s="109"/>
    </row>
    <row r="60" spans="1:5" x14ac:dyDescent="0.2">
      <c r="A60" s="108">
        <v>5450</v>
      </c>
      <c r="B60" s="109" t="s">
        <v>481</v>
      </c>
      <c r="C60" s="110">
        <f>SUM(C61:C62)</f>
        <v>0</v>
      </c>
      <c r="D60" s="110">
        <f>SUM(D61:D62)</f>
        <v>0</v>
      </c>
      <c r="E60" s="109"/>
    </row>
    <row r="61" spans="1:5" x14ac:dyDescent="0.2">
      <c r="A61" s="108">
        <v>5451</v>
      </c>
      <c r="B61" s="109" t="s">
        <v>317</v>
      </c>
      <c r="C61" s="110">
        <v>0</v>
      </c>
      <c r="D61" s="110">
        <v>0</v>
      </c>
      <c r="E61" s="109"/>
    </row>
    <row r="62" spans="1:5" x14ac:dyDescent="0.2">
      <c r="A62" s="108">
        <v>5452</v>
      </c>
      <c r="B62" s="109" t="s">
        <v>318</v>
      </c>
      <c r="C62" s="110">
        <v>0</v>
      </c>
      <c r="D62" s="110">
        <v>0</v>
      </c>
      <c r="E62" s="109"/>
    </row>
    <row r="63" spans="1:5" x14ac:dyDescent="0.2">
      <c r="A63" s="111">
        <v>5500</v>
      </c>
      <c r="B63" s="112" t="s">
        <v>319</v>
      </c>
      <c r="C63" s="113">
        <f>C64+C73+C76+C82</f>
        <v>26963016.07</v>
      </c>
      <c r="D63" s="113">
        <f>D64+D73+D76+D82</f>
        <v>37203245.07</v>
      </c>
      <c r="E63" s="109"/>
    </row>
    <row r="64" spans="1:5" x14ac:dyDescent="0.2">
      <c r="A64" s="108">
        <v>5510</v>
      </c>
      <c r="B64" s="109" t="s">
        <v>320</v>
      </c>
      <c r="C64" s="110">
        <f>SUM(C65:C72)</f>
        <v>26963003.050000001</v>
      </c>
      <c r="D64" s="110">
        <f>SUM(D65:D72)</f>
        <v>37201280.359999999</v>
      </c>
      <c r="E64" s="109"/>
    </row>
    <row r="65" spans="1:5" x14ac:dyDescent="0.2">
      <c r="A65" s="108">
        <v>5511</v>
      </c>
      <c r="B65" s="109" t="s">
        <v>321</v>
      </c>
      <c r="C65" s="110">
        <v>0</v>
      </c>
      <c r="D65" s="110">
        <v>0</v>
      </c>
      <c r="E65" s="109"/>
    </row>
    <row r="66" spans="1:5" x14ac:dyDescent="0.2">
      <c r="A66" s="108">
        <v>5512</v>
      </c>
      <c r="B66" s="109" t="s">
        <v>322</v>
      </c>
      <c r="C66" s="110">
        <v>0</v>
      </c>
      <c r="D66" s="110">
        <v>0</v>
      </c>
      <c r="E66" s="109"/>
    </row>
    <row r="67" spans="1:5" x14ac:dyDescent="0.2">
      <c r="A67" s="108">
        <v>5513</v>
      </c>
      <c r="B67" s="109" t="s">
        <v>323</v>
      </c>
      <c r="C67" s="110">
        <v>19830695.32</v>
      </c>
      <c r="D67" s="110">
        <v>911758.02</v>
      </c>
      <c r="E67" s="109"/>
    </row>
    <row r="68" spans="1:5" x14ac:dyDescent="0.2">
      <c r="A68" s="108">
        <v>5514</v>
      </c>
      <c r="B68" s="109" t="s">
        <v>324</v>
      </c>
      <c r="C68" s="110">
        <v>0</v>
      </c>
      <c r="D68" s="110">
        <v>29325656.52</v>
      </c>
      <c r="E68" s="109"/>
    </row>
    <row r="69" spans="1:5" x14ac:dyDescent="0.2">
      <c r="A69" s="108">
        <v>5515</v>
      </c>
      <c r="B69" s="109" t="s">
        <v>325</v>
      </c>
      <c r="C69" s="110">
        <v>6926817.5899999999</v>
      </c>
      <c r="D69" s="110">
        <v>6776324.1399999997</v>
      </c>
      <c r="E69" s="109"/>
    </row>
    <row r="70" spans="1:5" x14ac:dyDescent="0.2">
      <c r="A70" s="108">
        <v>5516</v>
      </c>
      <c r="B70" s="109" t="s">
        <v>326</v>
      </c>
      <c r="C70" s="110">
        <v>0</v>
      </c>
      <c r="D70" s="110">
        <v>0</v>
      </c>
      <c r="E70" s="109"/>
    </row>
    <row r="71" spans="1:5" x14ac:dyDescent="0.2">
      <c r="A71" s="108">
        <v>5517</v>
      </c>
      <c r="B71" s="109" t="s">
        <v>327</v>
      </c>
      <c r="C71" s="110">
        <v>205490.14</v>
      </c>
      <c r="D71" s="110">
        <v>177749.1</v>
      </c>
      <c r="E71" s="109"/>
    </row>
    <row r="72" spans="1:5" x14ac:dyDescent="0.2">
      <c r="A72" s="108">
        <v>5518</v>
      </c>
      <c r="B72" s="109" t="s">
        <v>38</v>
      </c>
      <c r="C72" s="110">
        <v>0</v>
      </c>
      <c r="D72" s="110">
        <v>9792.58</v>
      </c>
      <c r="E72" s="109"/>
    </row>
    <row r="73" spans="1:5" x14ac:dyDescent="0.2">
      <c r="A73" s="108">
        <v>5520</v>
      </c>
      <c r="B73" s="109" t="s">
        <v>37</v>
      </c>
      <c r="C73" s="110">
        <f>SUM(C74:C75)</f>
        <v>0</v>
      </c>
      <c r="D73" s="110">
        <f>SUM(D74:D75)</f>
        <v>0</v>
      </c>
      <c r="E73" s="109"/>
    </row>
    <row r="74" spans="1:5" x14ac:dyDescent="0.2">
      <c r="A74" s="108">
        <v>5521</v>
      </c>
      <c r="B74" s="109" t="s">
        <v>328</v>
      </c>
      <c r="C74" s="110">
        <v>0</v>
      </c>
      <c r="D74" s="110">
        <v>0</v>
      </c>
      <c r="E74" s="109"/>
    </row>
    <row r="75" spans="1:5" x14ac:dyDescent="0.2">
      <c r="A75" s="108">
        <v>5522</v>
      </c>
      <c r="B75" s="109" t="s">
        <v>329</v>
      </c>
      <c r="C75" s="110">
        <v>0</v>
      </c>
      <c r="D75" s="110">
        <v>0</v>
      </c>
      <c r="E75" s="109"/>
    </row>
    <row r="76" spans="1:5" x14ac:dyDescent="0.2">
      <c r="A76" s="108">
        <v>5530</v>
      </c>
      <c r="B76" s="109" t="s">
        <v>330</v>
      </c>
      <c r="C76" s="110">
        <f>SUM(C77:C81)</f>
        <v>0</v>
      </c>
      <c r="D76" s="110">
        <f>SUM(D77:D81)</f>
        <v>0</v>
      </c>
      <c r="E76" s="109"/>
    </row>
    <row r="77" spans="1:5" x14ac:dyDescent="0.2">
      <c r="A77" s="108">
        <v>5531</v>
      </c>
      <c r="B77" s="109" t="s">
        <v>331</v>
      </c>
      <c r="C77" s="110">
        <v>0</v>
      </c>
      <c r="D77" s="110">
        <v>0</v>
      </c>
      <c r="E77" s="109"/>
    </row>
    <row r="78" spans="1:5" x14ac:dyDescent="0.2">
      <c r="A78" s="108">
        <v>5532</v>
      </c>
      <c r="B78" s="109" t="s">
        <v>332</v>
      </c>
      <c r="C78" s="110">
        <v>0</v>
      </c>
      <c r="D78" s="110">
        <v>0</v>
      </c>
      <c r="E78" s="109"/>
    </row>
    <row r="79" spans="1:5" x14ac:dyDescent="0.2">
      <c r="A79" s="108">
        <v>5533</v>
      </c>
      <c r="B79" s="109" t="s">
        <v>333</v>
      </c>
      <c r="C79" s="110">
        <v>0</v>
      </c>
      <c r="D79" s="110">
        <v>0</v>
      </c>
      <c r="E79" s="109"/>
    </row>
    <row r="80" spans="1:5" x14ac:dyDescent="0.2">
      <c r="A80" s="108">
        <v>5534</v>
      </c>
      <c r="B80" s="109" t="s">
        <v>334</v>
      </c>
      <c r="C80" s="110">
        <v>0</v>
      </c>
      <c r="D80" s="110">
        <v>0</v>
      </c>
      <c r="E80" s="109"/>
    </row>
    <row r="81" spans="1:5" x14ac:dyDescent="0.2">
      <c r="A81" s="108">
        <v>5535</v>
      </c>
      <c r="B81" s="109" t="s">
        <v>335</v>
      </c>
      <c r="C81" s="110">
        <v>0</v>
      </c>
      <c r="D81" s="110">
        <v>0</v>
      </c>
      <c r="E81" s="109"/>
    </row>
    <row r="82" spans="1:5" x14ac:dyDescent="0.2">
      <c r="A82" s="108">
        <v>5590</v>
      </c>
      <c r="B82" s="109" t="s">
        <v>336</v>
      </c>
      <c r="C82" s="110">
        <f>SUM(C83:C90)</f>
        <v>13.02</v>
      </c>
      <c r="D82" s="110">
        <f>SUM(D83:D90)</f>
        <v>1964.71</v>
      </c>
      <c r="E82" s="109"/>
    </row>
    <row r="83" spans="1:5" x14ac:dyDescent="0.2">
      <c r="A83" s="108">
        <v>5591</v>
      </c>
      <c r="B83" s="109" t="s">
        <v>337</v>
      </c>
      <c r="C83" s="110">
        <v>0</v>
      </c>
      <c r="D83" s="110">
        <v>0</v>
      </c>
      <c r="E83" s="109"/>
    </row>
    <row r="84" spans="1:5" x14ac:dyDescent="0.2">
      <c r="A84" s="108">
        <v>5592</v>
      </c>
      <c r="B84" s="109" t="s">
        <v>338</v>
      </c>
      <c r="C84" s="110">
        <v>0</v>
      </c>
      <c r="D84" s="110">
        <v>0</v>
      </c>
      <c r="E84" s="109"/>
    </row>
    <row r="85" spans="1:5" x14ac:dyDescent="0.2">
      <c r="A85" s="108">
        <v>5593</v>
      </c>
      <c r="B85" s="109" t="s">
        <v>339</v>
      </c>
      <c r="C85" s="110">
        <v>0</v>
      </c>
      <c r="D85" s="110">
        <v>0</v>
      </c>
      <c r="E85" s="109"/>
    </row>
    <row r="86" spans="1:5" x14ac:dyDescent="0.2">
      <c r="A86" s="108">
        <v>5594</v>
      </c>
      <c r="B86" s="109" t="s">
        <v>340</v>
      </c>
      <c r="C86" s="110">
        <v>0</v>
      </c>
      <c r="D86" s="110">
        <v>0</v>
      </c>
      <c r="E86" s="109"/>
    </row>
    <row r="87" spans="1:5" x14ac:dyDescent="0.2">
      <c r="A87" s="108">
        <v>5595</v>
      </c>
      <c r="B87" s="109" t="s">
        <v>341</v>
      </c>
      <c r="C87" s="110">
        <v>0</v>
      </c>
      <c r="D87" s="110">
        <v>0</v>
      </c>
      <c r="E87" s="109"/>
    </row>
    <row r="88" spans="1:5" x14ac:dyDescent="0.2">
      <c r="A88" s="108">
        <v>5596</v>
      </c>
      <c r="B88" s="109" t="s">
        <v>236</v>
      </c>
      <c r="C88" s="110">
        <v>0</v>
      </c>
      <c r="D88" s="110">
        <v>0</v>
      </c>
      <c r="E88" s="109"/>
    </row>
    <row r="89" spans="1:5" x14ac:dyDescent="0.2">
      <c r="A89" s="108">
        <v>5597</v>
      </c>
      <c r="B89" s="109" t="s">
        <v>342</v>
      </c>
      <c r="C89" s="110">
        <v>0</v>
      </c>
      <c r="D89" s="110">
        <v>0</v>
      </c>
      <c r="E89" s="109"/>
    </row>
    <row r="90" spans="1:5" x14ac:dyDescent="0.2">
      <c r="A90" s="108">
        <v>5599</v>
      </c>
      <c r="B90" s="109" t="s">
        <v>343</v>
      </c>
      <c r="C90" s="110">
        <v>13.02</v>
      </c>
      <c r="D90" s="110">
        <v>1964.71</v>
      </c>
      <c r="E90" s="109"/>
    </row>
    <row r="91" spans="1:5" x14ac:dyDescent="0.2">
      <c r="A91" s="111">
        <v>5600</v>
      </c>
      <c r="B91" s="112" t="s">
        <v>36</v>
      </c>
      <c r="C91" s="113">
        <f>C92</f>
        <v>159133.39000000001</v>
      </c>
      <c r="D91" s="113">
        <f>D92</f>
        <v>700981.22</v>
      </c>
      <c r="E91" s="109"/>
    </row>
    <row r="92" spans="1:5" x14ac:dyDescent="0.2">
      <c r="A92" s="108">
        <v>5610</v>
      </c>
      <c r="B92" s="109" t="s">
        <v>344</v>
      </c>
      <c r="C92" s="110">
        <f>C93</f>
        <v>159133.39000000001</v>
      </c>
      <c r="D92" s="110">
        <f>D93</f>
        <v>700981.22</v>
      </c>
      <c r="E92" s="109"/>
    </row>
    <row r="93" spans="1:5" x14ac:dyDescent="0.2">
      <c r="A93" s="108">
        <v>5611</v>
      </c>
      <c r="B93" s="109" t="s">
        <v>345</v>
      </c>
      <c r="C93" s="110">
        <v>159133.39000000001</v>
      </c>
      <c r="D93" s="110">
        <v>700981.22</v>
      </c>
      <c r="E93" s="109"/>
    </row>
    <row r="94" spans="1:5" x14ac:dyDescent="0.2">
      <c r="A94" s="111">
        <v>2110</v>
      </c>
      <c r="B94" s="121" t="s">
        <v>488</v>
      </c>
      <c r="C94" s="113">
        <f>SUM(C95:C99)</f>
        <v>5434438.7999999998</v>
      </c>
      <c r="D94" s="113">
        <f>SUM(D95:D99)</f>
        <v>0</v>
      </c>
      <c r="E94" s="109"/>
    </row>
    <row r="95" spans="1:5" x14ac:dyDescent="0.2">
      <c r="A95" s="108">
        <v>2111</v>
      </c>
      <c r="B95" s="109" t="s">
        <v>489</v>
      </c>
      <c r="C95" s="110">
        <v>3074754.8</v>
      </c>
      <c r="D95" s="110">
        <v>0</v>
      </c>
      <c r="E95" s="109"/>
    </row>
    <row r="96" spans="1:5" x14ac:dyDescent="0.2">
      <c r="A96" s="108">
        <v>2112</v>
      </c>
      <c r="B96" s="109" t="s">
        <v>490</v>
      </c>
      <c r="C96" s="110">
        <v>0</v>
      </c>
      <c r="D96" s="110">
        <v>0</v>
      </c>
      <c r="E96" s="109"/>
    </row>
    <row r="97" spans="1:5" x14ac:dyDescent="0.2">
      <c r="A97" s="108">
        <v>2112</v>
      </c>
      <c r="B97" s="109" t="s">
        <v>491</v>
      </c>
      <c r="C97" s="110">
        <v>2359684</v>
      </c>
      <c r="D97" s="110">
        <v>0</v>
      </c>
      <c r="E97" s="109"/>
    </row>
    <row r="98" spans="1:5" x14ac:dyDescent="0.2">
      <c r="A98" s="108">
        <v>2115</v>
      </c>
      <c r="B98" s="109" t="s">
        <v>492</v>
      </c>
      <c r="C98" s="110">
        <v>0</v>
      </c>
      <c r="D98" s="110">
        <v>0</v>
      </c>
      <c r="E98" s="109"/>
    </row>
    <row r="99" spans="1:5" x14ac:dyDescent="0.2">
      <c r="A99" s="108">
        <v>2114</v>
      </c>
      <c r="B99" s="109" t="s">
        <v>493</v>
      </c>
      <c r="C99" s="110">
        <v>0</v>
      </c>
      <c r="D99" s="110">
        <v>0</v>
      </c>
      <c r="E99" s="109"/>
    </row>
    <row r="100" spans="1:5" x14ac:dyDescent="0.2">
      <c r="A100" s="108"/>
      <c r="B100" s="114" t="s">
        <v>494</v>
      </c>
      <c r="C100" s="113">
        <f>+C101</f>
        <v>0</v>
      </c>
      <c r="D100" s="113">
        <f>+D101</f>
        <v>0</v>
      </c>
      <c r="E100" s="109"/>
    </row>
    <row r="101" spans="1:5" x14ac:dyDescent="0.2">
      <c r="A101" s="115">
        <v>3100</v>
      </c>
      <c r="B101" s="122" t="s">
        <v>509</v>
      </c>
      <c r="C101" s="123">
        <f>SUM(C102:C105)</f>
        <v>0</v>
      </c>
      <c r="D101" s="123">
        <f>SUM(D102:D105)</f>
        <v>0</v>
      </c>
      <c r="E101" s="109"/>
    </row>
    <row r="102" spans="1:5" x14ac:dyDescent="0.2">
      <c r="A102" s="118"/>
      <c r="B102" s="124" t="s">
        <v>510</v>
      </c>
      <c r="C102" s="125">
        <v>0</v>
      </c>
      <c r="D102" s="125">
        <v>0</v>
      </c>
      <c r="E102" s="109"/>
    </row>
    <row r="103" spans="1:5" x14ac:dyDescent="0.2">
      <c r="A103" s="118"/>
      <c r="B103" s="124" t="s">
        <v>511</v>
      </c>
      <c r="C103" s="125">
        <v>0</v>
      </c>
      <c r="D103" s="125">
        <v>0</v>
      </c>
      <c r="E103" s="109"/>
    </row>
    <row r="104" spans="1:5" x14ac:dyDescent="0.2">
      <c r="A104" s="118"/>
      <c r="B104" s="124" t="s">
        <v>512</v>
      </c>
      <c r="C104" s="125">
        <v>0</v>
      </c>
      <c r="D104" s="125">
        <v>0</v>
      </c>
      <c r="E104" s="109"/>
    </row>
    <row r="105" spans="1:5" x14ac:dyDescent="0.2">
      <c r="A105" s="118"/>
      <c r="B105" s="124" t="s">
        <v>513</v>
      </c>
      <c r="C105" s="125">
        <v>0</v>
      </c>
      <c r="D105" s="125">
        <v>0</v>
      </c>
      <c r="E105" s="109"/>
    </row>
    <row r="106" spans="1:5" x14ac:dyDescent="0.2">
      <c r="A106" s="118"/>
      <c r="B106" s="126" t="s">
        <v>514</v>
      </c>
      <c r="C106" s="117">
        <f>+C107</f>
        <v>0</v>
      </c>
      <c r="D106" s="117">
        <f>+D107</f>
        <v>0</v>
      </c>
      <c r="E106" s="109"/>
    </row>
    <row r="107" spans="1:5" x14ac:dyDescent="0.2">
      <c r="A107" s="115">
        <v>1270</v>
      </c>
      <c r="B107" s="116" t="s">
        <v>133</v>
      </c>
      <c r="C107" s="123">
        <f>+C108</f>
        <v>0</v>
      </c>
      <c r="D107" s="123">
        <f>+D108</f>
        <v>0</v>
      </c>
      <c r="E107" s="109"/>
    </row>
    <row r="108" spans="1:5" x14ac:dyDescent="0.2">
      <c r="A108" s="118">
        <v>1273</v>
      </c>
      <c r="B108" s="119" t="s">
        <v>515</v>
      </c>
      <c r="C108" s="125">
        <v>0</v>
      </c>
      <c r="D108" s="125">
        <v>0</v>
      </c>
      <c r="E108" s="109"/>
    </row>
    <row r="109" spans="1:5" x14ac:dyDescent="0.2">
      <c r="A109" s="118"/>
      <c r="B109" s="126" t="s">
        <v>516</v>
      </c>
      <c r="C109" s="117">
        <f>+C110+C112</f>
        <v>2408831.19</v>
      </c>
      <c r="D109" s="117">
        <f>+D110+D112</f>
        <v>0</v>
      </c>
      <c r="E109" s="109"/>
    </row>
    <row r="110" spans="1:5" x14ac:dyDescent="0.2">
      <c r="A110" s="115">
        <v>4300</v>
      </c>
      <c r="B110" s="122" t="s">
        <v>517</v>
      </c>
      <c r="C110" s="123">
        <f>+C111</f>
        <v>637579.99</v>
      </c>
      <c r="D110" s="127">
        <f>+D111</f>
        <v>0</v>
      </c>
      <c r="E110" s="109"/>
    </row>
    <row r="111" spans="1:5" x14ac:dyDescent="0.2">
      <c r="A111" s="118">
        <v>4399</v>
      </c>
      <c r="B111" s="124" t="s">
        <v>233</v>
      </c>
      <c r="C111" s="125">
        <v>637579.99</v>
      </c>
      <c r="D111" s="125">
        <v>0</v>
      </c>
      <c r="E111" s="109"/>
    </row>
    <row r="112" spans="1:5" x14ac:dyDescent="0.2">
      <c r="A112" s="111">
        <v>1120</v>
      </c>
      <c r="B112" s="121" t="s">
        <v>495</v>
      </c>
      <c r="C112" s="113">
        <f>SUM(C113:C121)</f>
        <v>1771251.2</v>
      </c>
      <c r="D112" s="113">
        <f>SUM(D113:D121)</f>
        <v>0</v>
      </c>
      <c r="E112" s="109"/>
    </row>
    <row r="113" spans="1:5" x14ac:dyDescent="0.2">
      <c r="A113" s="108">
        <v>1124</v>
      </c>
      <c r="B113" s="128" t="s">
        <v>496</v>
      </c>
      <c r="C113" s="129">
        <v>0</v>
      </c>
      <c r="D113" s="110">
        <v>0</v>
      </c>
      <c r="E113" s="109"/>
    </row>
    <row r="114" spans="1:5" x14ac:dyDescent="0.2">
      <c r="A114" s="108">
        <v>1124</v>
      </c>
      <c r="B114" s="128" t="s">
        <v>497</v>
      </c>
      <c r="C114" s="129">
        <v>0</v>
      </c>
      <c r="D114" s="110">
        <v>0</v>
      </c>
      <c r="E114" s="109"/>
    </row>
    <row r="115" spans="1:5" x14ac:dyDescent="0.2">
      <c r="A115" s="108">
        <v>1124</v>
      </c>
      <c r="B115" s="128" t="s">
        <v>498</v>
      </c>
      <c r="C115" s="129">
        <v>0</v>
      </c>
      <c r="D115" s="110">
        <v>0</v>
      </c>
      <c r="E115" s="109"/>
    </row>
    <row r="116" spans="1:5" x14ac:dyDescent="0.2">
      <c r="A116" s="108">
        <v>1124</v>
      </c>
      <c r="B116" s="128" t="s">
        <v>499</v>
      </c>
      <c r="C116" s="129">
        <v>0</v>
      </c>
      <c r="D116" s="110">
        <v>0</v>
      </c>
      <c r="E116" s="109"/>
    </row>
    <row r="117" spans="1:5" x14ac:dyDescent="0.2">
      <c r="A117" s="108">
        <v>1124</v>
      </c>
      <c r="B117" s="128" t="s">
        <v>500</v>
      </c>
      <c r="C117" s="110">
        <v>0</v>
      </c>
      <c r="D117" s="110">
        <v>0</v>
      </c>
      <c r="E117" s="109"/>
    </row>
    <row r="118" spans="1:5" x14ac:dyDescent="0.2">
      <c r="A118" s="108">
        <v>1124</v>
      </c>
      <c r="B118" s="128" t="s">
        <v>501</v>
      </c>
      <c r="C118" s="110">
        <v>0</v>
      </c>
      <c r="D118" s="110">
        <v>0</v>
      </c>
      <c r="E118" s="109"/>
    </row>
    <row r="119" spans="1:5" x14ac:dyDescent="0.2">
      <c r="A119" s="108">
        <v>1122</v>
      </c>
      <c r="B119" s="128" t="s">
        <v>502</v>
      </c>
      <c r="C119" s="110">
        <v>1771251.2</v>
      </c>
      <c r="D119" s="110">
        <v>0</v>
      </c>
      <c r="E119" s="109"/>
    </row>
    <row r="120" spans="1:5" x14ac:dyDescent="0.2">
      <c r="A120" s="108">
        <v>1122</v>
      </c>
      <c r="B120" s="128" t="s">
        <v>503</v>
      </c>
      <c r="C120" s="129">
        <v>0</v>
      </c>
      <c r="D120" s="110">
        <v>0</v>
      </c>
      <c r="E120" s="109"/>
    </row>
    <row r="121" spans="1:5" x14ac:dyDescent="0.2">
      <c r="A121" s="108">
        <v>1122</v>
      </c>
      <c r="B121" s="128" t="s">
        <v>504</v>
      </c>
      <c r="C121" s="110">
        <v>0</v>
      </c>
      <c r="D121" s="110">
        <v>0</v>
      </c>
      <c r="E121" s="109"/>
    </row>
    <row r="122" spans="1:5" x14ac:dyDescent="0.2">
      <c r="A122" s="108"/>
      <c r="B122" s="130" t="s">
        <v>505</v>
      </c>
      <c r="C122" s="113">
        <f>C47+C48+C100-C106-C109</f>
        <v>119398139.26000001</v>
      </c>
      <c r="D122" s="113">
        <f>D47+D48+D100-D106-D109</f>
        <v>37904226.289999999</v>
      </c>
      <c r="E122" s="10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55118110236220474" right="0.31496062992125984" top="0.47244094488188981" bottom="0.70866141732283472" header="0.31496062992125984" footer="0.4"/>
  <pageSetup orientation="landscape" r:id="rId1"/>
  <headerFooter>
    <oddFooter>&amp;R&amp;8Página &amp;P de 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C13" sqref="C13"/>
    </sheetView>
  </sheetViews>
  <sheetFormatPr baseColWidth="10" defaultColWidth="11.42578125" defaultRowHeight="11.25" x14ac:dyDescent="0.2"/>
  <cols>
    <col min="1" max="1" width="3.28515625" style="28" customWidth="1"/>
    <col min="2" max="2" width="63.140625" style="28" customWidth="1"/>
    <col min="3" max="3" width="17.7109375" style="28" customWidth="1"/>
    <col min="4" max="16384" width="11.42578125" style="28"/>
  </cols>
  <sheetData>
    <row r="1" spans="1:3" s="27" customFormat="1" ht="18" customHeight="1" x14ac:dyDescent="0.25">
      <c r="A1" s="138" t="s">
        <v>520</v>
      </c>
      <c r="B1" s="139"/>
      <c r="C1" s="140"/>
    </row>
    <row r="2" spans="1:3" s="27" customFormat="1" ht="18" customHeight="1" x14ac:dyDescent="0.25">
      <c r="A2" s="141" t="s">
        <v>473</v>
      </c>
      <c r="B2" s="142"/>
      <c r="C2" s="143"/>
    </row>
    <row r="3" spans="1:3" s="27" customFormat="1" ht="18" customHeight="1" x14ac:dyDescent="0.25">
      <c r="A3" s="141" t="s">
        <v>521</v>
      </c>
      <c r="B3" s="142"/>
      <c r="C3" s="143"/>
    </row>
    <row r="4" spans="1:3" s="29" customFormat="1" ht="18" customHeight="1" x14ac:dyDescent="0.2">
      <c r="A4" s="144" t="s">
        <v>474</v>
      </c>
      <c r="B4" s="145"/>
      <c r="C4" s="146"/>
    </row>
    <row r="5" spans="1:3" x14ac:dyDescent="0.2">
      <c r="A5" s="40" t="s">
        <v>394</v>
      </c>
      <c r="B5" s="40"/>
      <c r="C5" s="81">
        <v>295550804.60000002</v>
      </c>
    </row>
    <row r="6" spans="1:3" x14ac:dyDescent="0.2">
      <c r="A6" s="41"/>
      <c r="B6" s="42"/>
      <c r="C6" s="43"/>
    </row>
    <row r="7" spans="1:3" x14ac:dyDescent="0.2">
      <c r="A7" s="50" t="s">
        <v>395</v>
      </c>
      <c r="B7" s="50"/>
      <c r="C7" s="82">
        <f>SUM(C8:C13)</f>
        <v>0</v>
      </c>
    </row>
    <row r="8" spans="1:3" x14ac:dyDescent="0.2">
      <c r="A8" s="57" t="s">
        <v>396</v>
      </c>
      <c r="B8" s="56" t="s">
        <v>223</v>
      </c>
      <c r="C8" s="83">
        <v>0</v>
      </c>
    </row>
    <row r="9" spans="1:3" x14ac:dyDescent="0.2">
      <c r="A9" s="44" t="s">
        <v>397</v>
      </c>
      <c r="B9" s="45" t="s">
        <v>406</v>
      </c>
      <c r="C9" s="83">
        <v>0</v>
      </c>
    </row>
    <row r="10" spans="1:3" x14ac:dyDescent="0.2">
      <c r="A10" s="44" t="s">
        <v>398</v>
      </c>
      <c r="B10" s="45" t="s">
        <v>231</v>
      </c>
      <c r="C10" s="83">
        <v>0</v>
      </c>
    </row>
    <row r="11" spans="1:3" x14ac:dyDescent="0.2">
      <c r="A11" s="44" t="s">
        <v>399</v>
      </c>
      <c r="B11" s="45" t="s">
        <v>232</v>
      </c>
      <c r="C11" s="83">
        <v>0</v>
      </c>
    </row>
    <row r="12" spans="1:3" x14ac:dyDescent="0.2">
      <c r="A12" s="44" t="s">
        <v>400</v>
      </c>
      <c r="B12" s="45" t="s">
        <v>233</v>
      </c>
      <c r="C12" s="83">
        <v>0</v>
      </c>
    </row>
    <row r="13" spans="1:3" x14ac:dyDescent="0.2">
      <c r="A13" s="46" t="s">
        <v>401</v>
      </c>
      <c r="B13" s="47" t="s">
        <v>402</v>
      </c>
      <c r="C13" s="83"/>
    </row>
    <row r="14" spans="1:3" x14ac:dyDescent="0.2">
      <c r="A14" s="41"/>
      <c r="B14" s="48"/>
      <c r="C14" s="49"/>
    </row>
    <row r="15" spans="1:3" x14ac:dyDescent="0.2">
      <c r="A15" s="50" t="s">
        <v>39</v>
      </c>
      <c r="B15" s="42"/>
      <c r="C15" s="82">
        <f>SUM(C16:C18)</f>
        <v>0</v>
      </c>
    </row>
    <row r="16" spans="1:3" x14ac:dyDescent="0.2">
      <c r="A16" s="51">
        <v>3.1</v>
      </c>
      <c r="B16" s="45" t="s">
        <v>405</v>
      </c>
      <c r="C16" s="83">
        <v>0</v>
      </c>
    </row>
    <row r="17" spans="1:3" x14ac:dyDescent="0.2">
      <c r="A17" s="52">
        <v>3.2</v>
      </c>
      <c r="B17" s="45" t="s">
        <v>403</v>
      </c>
      <c r="C17" s="83">
        <v>0</v>
      </c>
    </row>
    <row r="18" spans="1:3" x14ac:dyDescent="0.2">
      <c r="A18" s="52">
        <v>3.3</v>
      </c>
      <c r="B18" s="47" t="s">
        <v>404</v>
      </c>
      <c r="C18" s="84">
        <v>0</v>
      </c>
    </row>
    <row r="19" spans="1:3" x14ac:dyDescent="0.2">
      <c r="A19" s="41"/>
      <c r="B19" s="53"/>
      <c r="C19" s="54"/>
    </row>
    <row r="20" spans="1:3" x14ac:dyDescent="0.2">
      <c r="A20" s="55" t="s">
        <v>518</v>
      </c>
      <c r="B20" s="55"/>
      <c r="C20" s="81">
        <f>C5+C7-C15</f>
        <v>295550804.60000002</v>
      </c>
    </row>
    <row r="22" spans="1:3" x14ac:dyDescent="0.2">
      <c r="B22" s="28" t="s">
        <v>483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2"/>
  <sheetViews>
    <sheetView showGridLines="0" zoomScale="145" zoomScaleNormal="145" workbookViewId="0">
      <selection sqref="A1:C1"/>
    </sheetView>
  </sheetViews>
  <sheetFormatPr baseColWidth="10" defaultColWidth="11.42578125" defaultRowHeight="11.25" x14ac:dyDescent="0.2"/>
  <cols>
    <col min="1" max="1" width="3.7109375" style="28" customWidth="1"/>
    <col min="2" max="2" width="62.140625" style="28" customWidth="1"/>
    <col min="3" max="3" width="17.7109375" style="28" customWidth="1"/>
    <col min="4" max="16384" width="11.42578125" style="28"/>
  </cols>
  <sheetData>
    <row r="1" spans="1:3" s="30" customFormat="1" ht="18.95" customHeight="1" x14ac:dyDescent="0.25">
      <c r="A1" s="147" t="s">
        <v>520</v>
      </c>
      <c r="B1" s="148"/>
      <c r="C1" s="149"/>
    </row>
    <row r="2" spans="1:3" s="30" customFormat="1" ht="18.95" customHeight="1" x14ac:dyDescent="0.25">
      <c r="A2" s="150" t="s">
        <v>475</v>
      </c>
      <c r="B2" s="151"/>
      <c r="C2" s="152"/>
    </row>
    <row r="3" spans="1:3" s="30" customFormat="1" ht="18.95" customHeight="1" x14ac:dyDescent="0.25">
      <c r="A3" s="150" t="s">
        <v>521</v>
      </c>
      <c r="B3" s="151"/>
      <c r="C3" s="152"/>
    </row>
    <row r="4" spans="1:3" x14ac:dyDescent="0.2">
      <c r="A4" s="144" t="s">
        <v>474</v>
      </c>
      <c r="B4" s="145"/>
      <c r="C4" s="146"/>
    </row>
    <row r="5" spans="1:3" x14ac:dyDescent="0.2">
      <c r="A5" s="65" t="s">
        <v>407</v>
      </c>
      <c r="B5" s="40"/>
      <c r="C5" s="85">
        <v>258817461.36000001</v>
      </c>
    </row>
    <row r="6" spans="1:3" x14ac:dyDescent="0.2">
      <c r="A6" s="59"/>
      <c r="B6" s="42"/>
      <c r="C6" s="60"/>
    </row>
    <row r="7" spans="1:3" x14ac:dyDescent="0.2">
      <c r="A7" s="50" t="s">
        <v>408</v>
      </c>
      <c r="B7" s="61"/>
      <c r="C7" s="82">
        <f>SUM(C8:C28)</f>
        <v>91901389.480000004</v>
      </c>
    </row>
    <row r="8" spans="1:3" x14ac:dyDescent="0.2">
      <c r="A8" s="76">
        <v>2.1</v>
      </c>
      <c r="B8" s="66" t="s">
        <v>251</v>
      </c>
      <c r="C8" s="86">
        <v>0</v>
      </c>
    </row>
    <row r="9" spans="1:3" x14ac:dyDescent="0.2">
      <c r="A9" s="76">
        <v>2.2000000000000002</v>
      </c>
      <c r="B9" s="66" t="s">
        <v>248</v>
      </c>
      <c r="C9" s="86">
        <v>18892644.640000001</v>
      </c>
    </row>
    <row r="10" spans="1:3" x14ac:dyDescent="0.2">
      <c r="A10" s="71">
        <v>2.2999999999999998</v>
      </c>
      <c r="B10" s="58" t="s">
        <v>118</v>
      </c>
      <c r="C10" s="86">
        <v>2377549.1</v>
      </c>
    </row>
    <row r="11" spans="1:3" x14ac:dyDescent="0.2">
      <c r="A11" s="71">
        <v>2.4</v>
      </c>
      <c r="B11" s="58" t="s">
        <v>119</v>
      </c>
      <c r="C11" s="86">
        <v>11858.19</v>
      </c>
    </row>
    <row r="12" spans="1:3" x14ac:dyDescent="0.2">
      <c r="A12" s="71">
        <v>2.5</v>
      </c>
      <c r="B12" s="58" t="s">
        <v>120</v>
      </c>
      <c r="C12" s="86">
        <v>0</v>
      </c>
    </row>
    <row r="13" spans="1:3" x14ac:dyDescent="0.2">
      <c r="A13" s="71">
        <v>2.6</v>
      </c>
      <c r="B13" s="58" t="s">
        <v>121</v>
      </c>
      <c r="C13" s="86">
        <v>14090918.439999999</v>
      </c>
    </row>
    <row r="14" spans="1:3" x14ac:dyDescent="0.2">
      <c r="A14" s="71">
        <v>2.7</v>
      </c>
      <c r="B14" s="58" t="s">
        <v>122</v>
      </c>
      <c r="C14" s="86">
        <v>0</v>
      </c>
    </row>
    <row r="15" spans="1:3" x14ac:dyDescent="0.2">
      <c r="A15" s="71">
        <v>2.8</v>
      </c>
      <c r="B15" s="58" t="s">
        <v>123</v>
      </c>
      <c r="C15" s="86">
        <v>16059036.890000001</v>
      </c>
    </row>
    <row r="16" spans="1:3" x14ac:dyDescent="0.2">
      <c r="A16" s="71">
        <v>2.9</v>
      </c>
      <c r="B16" s="58" t="s">
        <v>125</v>
      </c>
      <c r="C16" s="86">
        <v>0</v>
      </c>
    </row>
    <row r="17" spans="1:3" x14ac:dyDescent="0.2">
      <c r="A17" s="71" t="s">
        <v>409</v>
      </c>
      <c r="B17" s="58" t="s">
        <v>410</v>
      </c>
      <c r="C17" s="86">
        <v>0</v>
      </c>
    </row>
    <row r="18" spans="1:3" x14ac:dyDescent="0.2">
      <c r="A18" s="71" t="s">
        <v>435</v>
      </c>
      <c r="B18" s="58" t="s">
        <v>127</v>
      </c>
      <c r="C18" s="86">
        <v>163789.03</v>
      </c>
    </row>
    <row r="19" spans="1:3" x14ac:dyDescent="0.2">
      <c r="A19" s="71" t="s">
        <v>436</v>
      </c>
      <c r="B19" s="58" t="s">
        <v>411</v>
      </c>
      <c r="C19" s="86">
        <v>21123168.149999999</v>
      </c>
    </row>
    <row r="20" spans="1:3" x14ac:dyDescent="0.2">
      <c r="A20" s="71" t="s">
        <v>437</v>
      </c>
      <c r="B20" s="58" t="s">
        <v>412</v>
      </c>
      <c r="C20" s="86">
        <v>11534799.890000001</v>
      </c>
    </row>
    <row r="21" spans="1:3" x14ac:dyDescent="0.2">
      <c r="A21" s="71" t="s">
        <v>438</v>
      </c>
      <c r="B21" s="58" t="s">
        <v>413</v>
      </c>
      <c r="C21" s="86">
        <v>0</v>
      </c>
    </row>
    <row r="22" spans="1:3" x14ac:dyDescent="0.2">
      <c r="A22" s="71" t="s">
        <v>414</v>
      </c>
      <c r="B22" s="58" t="s">
        <v>415</v>
      </c>
      <c r="C22" s="86">
        <v>0</v>
      </c>
    </row>
    <row r="23" spans="1:3" x14ac:dyDescent="0.2">
      <c r="A23" s="71" t="s">
        <v>416</v>
      </c>
      <c r="B23" s="58" t="s">
        <v>417</v>
      </c>
      <c r="C23" s="86">
        <v>0</v>
      </c>
    </row>
    <row r="24" spans="1:3" x14ac:dyDescent="0.2">
      <c r="A24" s="71" t="s">
        <v>418</v>
      </c>
      <c r="B24" s="58" t="s">
        <v>419</v>
      </c>
      <c r="C24" s="86">
        <v>0</v>
      </c>
    </row>
    <row r="25" spans="1:3" x14ac:dyDescent="0.2">
      <c r="A25" s="71" t="s">
        <v>420</v>
      </c>
      <c r="B25" s="58" t="s">
        <v>421</v>
      </c>
      <c r="C25" s="86">
        <v>0</v>
      </c>
    </row>
    <row r="26" spans="1:3" x14ac:dyDescent="0.2">
      <c r="A26" s="71" t="s">
        <v>422</v>
      </c>
      <c r="B26" s="58" t="s">
        <v>423</v>
      </c>
      <c r="C26" s="86">
        <v>0</v>
      </c>
    </row>
    <row r="27" spans="1:3" x14ac:dyDescent="0.2">
      <c r="A27" s="71" t="s">
        <v>424</v>
      </c>
      <c r="B27" s="58" t="s">
        <v>425</v>
      </c>
      <c r="C27" s="86">
        <v>0</v>
      </c>
    </row>
    <row r="28" spans="1:3" x14ac:dyDescent="0.2">
      <c r="A28" s="71" t="s">
        <v>426</v>
      </c>
      <c r="B28" s="66" t="s">
        <v>427</v>
      </c>
      <c r="C28" s="86">
        <v>7647625.1499999994</v>
      </c>
    </row>
    <row r="29" spans="1:3" x14ac:dyDescent="0.2">
      <c r="A29" s="72"/>
      <c r="B29" s="67"/>
      <c r="C29" s="68"/>
    </row>
    <row r="30" spans="1:3" x14ac:dyDescent="0.2">
      <c r="A30" s="69" t="s">
        <v>428</v>
      </c>
      <c r="B30" s="70"/>
      <c r="C30" s="87">
        <f>SUM(C31:C35)</f>
        <v>39384350.38000007</v>
      </c>
    </row>
    <row r="31" spans="1:3" x14ac:dyDescent="0.2">
      <c r="A31" s="71" t="s">
        <v>429</v>
      </c>
      <c r="B31" s="58" t="s">
        <v>320</v>
      </c>
      <c r="C31" s="86">
        <v>26963003.050000001</v>
      </c>
    </row>
    <row r="32" spans="1:3" x14ac:dyDescent="0.2">
      <c r="A32" s="71" t="s">
        <v>430</v>
      </c>
      <c r="B32" s="58" t="s">
        <v>37</v>
      </c>
      <c r="C32" s="86">
        <v>0</v>
      </c>
    </row>
    <row r="33" spans="1:3" x14ac:dyDescent="0.2">
      <c r="A33" s="71" t="s">
        <v>431</v>
      </c>
      <c r="B33" s="58" t="s">
        <v>330</v>
      </c>
      <c r="C33" s="86">
        <v>0</v>
      </c>
    </row>
    <row r="34" spans="1:3" x14ac:dyDescent="0.2">
      <c r="A34" s="71" t="s">
        <v>432</v>
      </c>
      <c r="B34" s="58" t="s">
        <v>336</v>
      </c>
      <c r="C34" s="86">
        <v>13.02</v>
      </c>
    </row>
    <row r="35" spans="1:3" x14ac:dyDescent="0.2">
      <c r="A35" s="71" t="s">
        <v>433</v>
      </c>
      <c r="B35" s="66" t="s">
        <v>434</v>
      </c>
      <c r="C35" s="88">
        <v>12421334.310000066</v>
      </c>
    </row>
    <row r="36" spans="1:3" x14ac:dyDescent="0.2">
      <c r="A36" s="59"/>
      <c r="B36" s="62"/>
      <c r="C36" s="63"/>
    </row>
    <row r="37" spans="1:3" x14ac:dyDescent="0.2">
      <c r="A37" s="64" t="s">
        <v>519</v>
      </c>
      <c r="B37" s="40"/>
      <c r="C37" s="81">
        <f>C5-C7+C30</f>
        <v>206300422.26000005</v>
      </c>
    </row>
    <row r="39" spans="1:3" x14ac:dyDescent="0.2">
      <c r="B39" s="28" t="s">
        <v>483</v>
      </c>
    </row>
    <row r="41" spans="1:3" x14ac:dyDescent="0.2">
      <c r="C41" s="132"/>
    </row>
    <row r="42" spans="1:3" x14ac:dyDescent="0.2">
      <c r="C42" s="13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Erendira Castro Delgado</cp:lastModifiedBy>
  <cp:lastPrinted>2024-02-01T20:27:38Z</cp:lastPrinted>
  <dcterms:created xsi:type="dcterms:W3CDTF">2012-12-11T20:36:24Z</dcterms:created>
  <dcterms:modified xsi:type="dcterms:W3CDTF">2024-02-01T20:28:43Z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