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castrod\Documents\Vero\TERE\TRANSPARENCIA\Titulo V\2024\4TO TRIMESTRE 2024\1 ESTADOS E INFORMES CONTABLES\"/>
    </mc:Choice>
  </mc:AlternateContent>
  <xr:revisionPtr revIDLastSave="0" documentId="13_ncr:1_{05E95327-A4A3-4373-8B58-3E6AE333339D}" xr6:coauthVersionLast="47" xr6:coauthVersionMax="47" xr10:uidLastSave="{00000000-0000-0000-0000-000000000000}"/>
  <bookViews>
    <workbookView xWindow="-120" yWindow="-120" windowWidth="29040" windowHeight="15840" tabRatio="863" activeTab="2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</sheets>
  <definedNames>
    <definedName name="_xlnm.Print_Area" localSheetId="2">ESF!$A$1:$H$179</definedName>
    <definedName name="_xlnm.Print_Titles" localSheetId="1">ACT!$1:$4</definedName>
    <definedName name="_xlnm.Print_Titles" localSheetId="4">EFE!$1:$4</definedName>
    <definedName name="_xlnm.Print_Titles" localSheetId="2">ESF!$1:$5</definedName>
  </definedNames>
  <calcPr calcId="191029"/>
</workbook>
</file>

<file path=xl/calcChain.xml><?xml version="1.0" encoding="utf-8"?>
<calcChain xmlns="http://schemas.openxmlformats.org/spreadsheetml/2006/main">
  <c r="C32" i="59" l="1"/>
  <c r="C41" i="59"/>
  <c r="C56" i="59"/>
  <c r="D56" i="59"/>
  <c r="E56" i="59"/>
  <c r="C64" i="59"/>
  <c r="D64" i="59"/>
  <c r="E64" i="59"/>
  <c r="C76" i="59"/>
  <c r="D76" i="59"/>
  <c r="E76" i="59"/>
  <c r="C82" i="59"/>
  <c r="C92" i="59"/>
  <c r="C98" i="59"/>
  <c r="C103" i="59"/>
  <c r="C110" i="59"/>
  <c r="E110" i="59"/>
  <c r="F110" i="59"/>
  <c r="D111" i="59"/>
  <c r="D112" i="59"/>
  <c r="D113" i="59"/>
  <c r="D114" i="59"/>
  <c r="D115" i="59"/>
  <c r="D116" i="59"/>
  <c r="D117" i="59"/>
  <c r="D118" i="59"/>
  <c r="D119" i="59"/>
  <c r="C120" i="59"/>
  <c r="E120" i="59"/>
  <c r="F120" i="59"/>
  <c r="D121" i="59"/>
  <c r="D122" i="59"/>
  <c r="D123" i="59"/>
  <c r="C127" i="59"/>
  <c r="C134" i="59"/>
  <c r="C144" i="59"/>
  <c r="C148" i="59"/>
  <c r="C155" i="59"/>
  <c r="C159" i="59"/>
  <c r="C167" i="59"/>
  <c r="D51" i="62"/>
  <c r="D50" i="62" s="1"/>
  <c r="C51" i="62"/>
  <c r="C50" i="62" s="1"/>
  <c r="D125" i="62"/>
  <c r="C125" i="62"/>
  <c r="D123" i="62"/>
  <c r="C123" i="62"/>
  <c r="D117" i="62"/>
  <c r="C117" i="62"/>
  <c r="D114" i="62"/>
  <c r="C114" i="62"/>
  <c r="D110" i="59" l="1"/>
  <c r="D120" i="59"/>
  <c r="D38" i="62"/>
  <c r="C38" i="62"/>
  <c r="D127" i="62" l="1"/>
  <c r="D113" i="62" s="1"/>
  <c r="C127" i="62"/>
  <c r="C113" i="62" s="1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C200" i="60" l="1"/>
  <c r="D16" i="62" l="1"/>
  <c r="C16" i="62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G120" i="59" l="1"/>
  <c r="G110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<sst xmlns="http://schemas.openxmlformats.org/spreadsheetml/2006/main" count="786" uniqueCount="543">
  <si>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</si>
  <si>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</si>
  <si>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</si>
  <si>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</si>
  <si>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</si>
  <si>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</si>
  <si>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</si>
  <si>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</si>
  <si>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</si>
  <si>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</si>
  <si>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</si>
  <si>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</si>
  <si>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</si>
  <si>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</si>
  <si>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</si>
  <si>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</si>
  <si>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</si>
  <si>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</si>
  <si>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</si>
  <si>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</si>
  <si>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</si>
  <si>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</si>
  <si>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</si>
  <si>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</si>
  <si>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</si>
  <si>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</si>
  <si>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</si>
  <si>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</si>
  <si>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NOTAS</t>
  </si>
  <si>
    <t>DESCRIPCIÓN</t>
  </si>
  <si>
    <t>I. NOTAS DE DESGLOSE:</t>
  </si>
  <si>
    <t>EFE-03</t>
  </si>
  <si>
    <t>INVERSIÓN PÚBLICA</t>
  </si>
  <si>
    <t>Provisiones</t>
  </si>
  <si>
    <t>Disminución de Bienes por pérdida, obsolescencia y deterioro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</si>
  <si>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</si>
  <si>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</si>
  <si>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</si>
  <si>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</si>
  <si>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</si>
  <si>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</si>
  <si>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</si>
  <si>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</si>
  <si>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</si>
  <si>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</si>
  <si>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</si>
  <si>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</si>
  <si>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</si>
  <si>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</si>
  <si>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</si>
  <si>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</si>
  <si>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</si>
  <si>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</si>
  <si>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</si>
  <si>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</si>
  <si>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</si>
  <si>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</si>
  <si>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</si>
  <si>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</si>
  <si>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</si>
  <si>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</si>
  <si>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</si>
  <si>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</si>
  <si>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</si>
  <si>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</si>
  <si>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</si>
  <si>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</si>
  <si>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</si>
  <si>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</si>
  <si>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</si>
  <si>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</si>
  <si>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</si>
  <si>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</si>
  <si>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</si>
  <si>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</si>
  <si>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</si>
  <si>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</si>
  <si>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</si>
  <si>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</si>
  <si>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</si>
  <si>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</si>
  <si>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</si>
  <si>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</si>
  <si>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</si>
  <si>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</si>
  <si>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</si>
  <si>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</si>
  <si>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</si>
  <si>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</si>
  <si>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</si>
  <si>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</si>
  <si>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</si>
  <si>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</si>
  <si>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</si>
  <si>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</si>
  <si>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</si>
  <si>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</si>
  <si>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</si>
  <si>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</si>
  <si>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</si>
  <si>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</si>
  <si>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</si>
  <si>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</si>
  <si>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</si>
  <si>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</si>
  <si>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</si>
  <si>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</si>
  <si>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</si>
  <si>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</si>
  <si>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</si>
  <si>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</si>
  <si>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</si>
  <si>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</si>
  <si>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</si>
  <si>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</si>
  <si>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</si>
  <si>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</si>
  <si>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</si>
  <si>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</si>
  <si>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</si>
  <si>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</si>
  <si>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</si>
  <si>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</si>
  <si>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</si>
  <si>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</si>
  <si>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</si>
  <si>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</si>
  <si>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</si>
  <si>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</si>
  <si>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</si>
  <si>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</si>
  <si>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</si>
  <si>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</si>
  <si>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</si>
  <si>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</si>
  <si>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</si>
  <si>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</si>
  <si>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</si>
  <si>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</si>
  <si>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</si>
  <si>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</si>
  <si>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</si>
  <si>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</si>
  <si>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</si>
  <si>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</si>
  <si>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</si>
  <si>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</si>
  <si>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</si>
  <si>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</si>
  <si>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</si>
  <si>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</si>
  <si>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</si>
  <si>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</si>
  <si>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</si>
  <si>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</si>
  <si>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</si>
  <si>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</si>
  <si>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</si>
  <si>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</si>
  <si>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</si>
  <si>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</si>
  <si>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</si>
  <si>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</si>
  <si>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</si>
  <si>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</si>
  <si>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</si>
  <si>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</si>
  <si>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</si>
  <si>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</si>
  <si>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</si>
  <si>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</si>
  <si>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</si>
  <si>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</si>
  <si>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</si>
  <si>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</si>
  <si>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</si>
  <si>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</si>
  <si>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</si>
  <si>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</si>
  <si>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</si>
  <si>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</si>
  <si>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</si>
  <si>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</si>
  <si>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</si>
  <si>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</si>
  <si>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</si>
  <si>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</si>
  <si>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</si>
  <si>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</si>
  <si>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</si>
  <si>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</si>
  <si>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</si>
  <si>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</si>
  <si>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</si>
  <si>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</si>
  <si>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</si>
  <si>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</si>
  <si>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</si>
  <si>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</si>
  <si>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</si>
  <si>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</si>
  <si>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</si>
  <si>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</si>
  <si>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</si>
  <si>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</si>
  <si>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</si>
  <si>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</si>
  <si>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</si>
  <si>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</si>
  <si>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</si>
  <si>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</si>
  <si>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</si>
  <si>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</si>
  <si>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</si>
  <si>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</si>
  <si>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</si>
  <si>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</si>
  <si>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</si>
  <si>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</si>
  <si>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</si>
  <si>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</si>
  <si>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</si>
  <si>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</si>
  <si>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</si>
  <si>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</si>
  <si>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</si>
  <si>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</si>
  <si>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</si>
  <si>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</si>
  <si>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</si>
  <si>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</si>
  <si>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</si>
  <si>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</si>
  <si>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</si>
  <si>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</si>
  <si>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</si>
  <si>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</si>
  <si>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</si>
  <si>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</si>
  <si>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</si>
  <si>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</si>
  <si>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</si>
  <si>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</si>
  <si>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</si>
  <si>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</si>
  <si>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</si>
  <si>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</si>
  <si>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</si>
  <si>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</si>
  <si>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</si>
  <si>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</si>
  <si>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</si>
  <si>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</si>
  <si>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</si>
  <si>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</si>
  <si>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</si>
  <si>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</si>
  <si>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</si>
  <si>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</si>
  <si>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</si>
  <si>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</si>
  <si>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</si>
  <si>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</si>
  <si>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</si>
  <si>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</si>
  <si>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</si>
  <si>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</si>
  <si>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</si>
  <si>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</si>
  <si>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</si>
  <si>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</si>
  <si>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</si>
  <si>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</si>
  <si>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</si>
  <si>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</si>
  <si>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</si>
  <si>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</si>
  <si>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</si>
  <si>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</si>
  <si>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</si>
  <si>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</si>
  <si>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</si>
  <si>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</si>
  <si>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</si>
  <si>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</si>
  <si>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</si>
  <si>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</si>
  <si>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</si>
  <si>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</si>
  <si>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</si>
  <si>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</si>
  <si>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</si>
  <si>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</si>
  <si>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</si>
  <si>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</si>
  <si>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</si>
  <si>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</si>
  <si>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</si>
  <si>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</si>
  <si>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</si>
  <si>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</si>
  <si>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</si>
  <si>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</si>
  <si>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</si>
  <si>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</si>
  <si>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</si>
  <si>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</si>
  <si>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</si>
  <si>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</si>
  <si>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</si>
  <si>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</si>
  <si>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</si>
  <si>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</si>
  <si>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</si>
  <si>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</si>
  <si>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</si>
  <si>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</si>
  <si>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</si>
  <si>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</si>
  <si>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</si>
  <si>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</si>
  <si>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</si>
  <si>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</si>
  <si>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</si>
  <si>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</si>
  <si>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</si>
  <si>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</si>
  <si>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</si>
  <si>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</si>
  <si>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</si>
  <si>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</si>
  <si>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</si>
  <si>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</si>
  <si>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</si>
  <si>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</si>
  <si>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</si>
  <si>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</si>
  <si>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</si>
  <si>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</si>
  <si>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</si>
  <si>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</si>
  <si>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</si>
  <si>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</si>
  <si>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</si>
  <si>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</si>
  <si>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</si>
  <si>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</si>
  <si>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</si>
  <si>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</si>
  <si>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</si>
  <si>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</si>
  <si>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</si>
  <si>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</si>
  <si>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</si>
  <si>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</si>
  <si>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</si>
  <si>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</si>
  <si>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</si>
  <si>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</si>
  <si>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</si>
  <si>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</si>
  <si>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</si>
  <si>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</si>
  <si>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</si>
  <si>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</si>
  <si>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</si>
  <si>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</si>
  <si>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</si>
  <si>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</si>
  <si>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</si>
  <si>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</si>
  <si>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</si>
  <si>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</si>
  <si>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</si>
  <si>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</si>
  <si>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</si>
  <si>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</si>
  <si>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</si>
  <si>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</si>
  <si>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</si>
  <si>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</si>
  <si>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</si>
  <si>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</si>
  <si>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</si>
  <si>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</si>
  <si>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</si>
  <si>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</si>
  <si>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</si>
  <si>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</si>
  <si>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</si>
  <si>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</si>
  <si>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</si>
  <si>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</si>
  <si>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</si>
  <si>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</si>
  <si>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</si>
  <si>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</si>
  <si>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</si>
  <si>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</si>
  <si>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</si>
  <si>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</si>
  <si>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</si>
  <si>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</si>
  <si>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</si>
  <si>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</si>
  <si>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</si>
  <si>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</si>
  <si>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</si>
  <si>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</si>
  <si>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</si>
  <si>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</si>
  <si>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</si>
  <si>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</si>
  <si>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</si>
  <si>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</si>
  <si>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</si>
  <si>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</si>
  <si>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</si>
  <si>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</si>
  <si>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</si>
  <si>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</si>
  <si>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</si>
  <si>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</si>
  <si>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</si>
  <si>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</si>
  <si>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</si>
  <si>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</si>
  <si>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</si>
  <si>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</si>
  <si>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</si>
  <si>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</si>
  <si>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</si>
  <si>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</si>
  <si>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</si>
  <si>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</si>
  <si>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</si>
  <si>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</si>
  <si>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</si>
  <si>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</si>
  <si>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</si>
  <si>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</si>
  <si>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</si>
  <si>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</si>
  <si>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</si>
  <si>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</si>
  <si>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</si>
  <si>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</si>
  <si>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</si>
  <si>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</si>
  <si>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</si>
  <si>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</si>
  <si>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</si>
  <si>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</si>
  <si>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</si>
  <si>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</si>
  <si>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</si>
  <si>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</si>
  <si>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</si>
  <si>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</si>
  <si>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</si>
  <si>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</si>
  <si>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</si>
  <si>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</si>
  <si>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</si>
  <si>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</si>
  <si>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</si>
  <si>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</si>
  <si>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</si>
  <si>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</si>
  <si>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</si>
  <si>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</si>
  <si>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</si>
  <si>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</si>
  <si>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</si>
  <si>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</si>
  <si>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</si>
  <si>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</si>
  <si>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</si>
  <si>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</si>
  <si>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</si>
  <si>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</si>
  <si>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</si>
  <si>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</si>
  <si>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</si>
  <si>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</si>
  <si>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</si>
  <si>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</si>
  <si>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</si>
  <si>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</si>
  <si>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</si>
  <si>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</si>
  <si>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</si>
  <si>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</si>
  <si>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</si>
  <si>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</si>
  <si>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</si>
  <si>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</si>
  <si>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</si>
  <si>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</si>
  <si>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</si>
  <si>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</si>
  <si>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</si>
  <si>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</si>
  <si>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</si>
  <si>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</si>
  <si>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</si>
  <si>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</si>
  <si>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</si>
  <si>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</si>
  <si>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</si>
  <si>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</si>
  <si>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</si>
  <si>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</si>
  <si>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</si>
  <si>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</si>
  <si>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</si>
  <si>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</si>
  <si>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</si>
  <si>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</si>
  <si>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</si>
  <si>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</si>
  <si>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</si>
  <si>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</si>
  <si>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</si>
  <si>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</si>
  <si>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</si>
  <si>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</si>
  <si>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</si>
  <si>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</si>
  <si>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</si>
  <si>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</si>
  <si>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</si>
  <si>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</si>
  <si>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</si>
  <si>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</si>
  <si>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</si>
  <si>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</si>
  <si>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</si>
  <si>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</si>
  <si>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</si>
  <si>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</si>
  <si>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Comité Municipal de Agua Potable y Alcantarillado de Salamanca, Guanajuato.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</si>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</sst>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15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5" fontId="3" fillId="0" borderId="0"/>
    <xf numFmtId="16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  <xf numFmtId="0" fontId="6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4" fontId="9" fillId="2" borderId="0" xfId="8" applyNumberFormat="1" applyFont="1" applyFill="1"/>
    <xf numFmtId="0" fontId="8" fillId="7" borderId="1" xfId="13" applyFont="1" applyFill="1" applyBorder="1" applyAlignment="1">
      <alignment horizontal="center" vertical="center" wrapTex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" fillId="0" borderId="0" xfId="3" applyFont="1" applyAlignment="1" applyProtection="1">
      <alignment horizontal="left" vertical="top"/>
      <protection locked="0"/>
    </xf>
    <xf numFmtId="0" fontId="5" fillId="0" borderId="0" xfId="20"/>
    <xf numFmtId="0" fontId="1" fillId="0" borderId="0" xfId="3" applyFont="1" applyAlignment="1" applyProtection="1">
      <alignment horizontal="center" vertical="top"/>
      <protection locked="0"/>
    </xf>
    <xf numFmtId="0" fontId="12" fillId="5" borderId="0" xfId="8" applyFont="1" applyFill="1" applyAlignment="1">
      <alignment wrapText="1"/>
    </xf>
    <xf numFmtId="0" fontId="9" fillId="0" borderId="0" xfId="8" applyFont="1" applyAlignment="1">
      <alignment wrapText="1"/>
    </xf>
    <xf numFmtId="0" fontId="12" fillId="9" borderId="0" xfId="0" applyFont="1" applyFill="1" applyAlignment="1">
      <alignment wrapText="1"/>
    </xf>
    <xf numFmtId="0" fontId="12" fillId="10" borderId="0" xfId="0" applyFont="1" applyFill="1" applyAlignment="1">
      <alignment wrapText="1"/>
    </xf>
    <xf numFmtId="0" fontId="5" fillId="0" borderId="0" xfId="10" quotePrefix="1" applyFont="1"/>
    <xf numFmtId="3" fontId="5" fillId="0" borderId="0" xfId="10" applyNumberFormat="1" applyFont="1"/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8" fillId="3" borderId="0" xfId="8" applyFont="1" applyFill="1" applyBorder="1" applyAlignment="1">
      <alignment horizontal="center" vertical="center"/>
    </xf>
    <xf numFmtId="0" fontId="8" fillId="3" borderId="0" xfId="8" applyFont="1" applyFill="1" applyBorder="1" applyAlignment="1">
      <alignment horizontal="right" vertical="center"/>
    </xf>
    <xf numFmtId="0" fontId="1" fillId="3" borderId="0" xfId="8" applyFont="1" applyFill="1" applyBorder="1" applyAlignment="1">
      <alignment horizontal="left" vertical="center"/>
    </xf>
    <xf numFmtId="0" fontId="11" fillId="4" borderId="0" xfId="8" applyFont="1" applyFill="1" applyBorder="1" applyAlignment="1">
      <alignment horizontal="center" vertical="center"/>
    </xf>
    <xf numFmtId="0" fontId="11" fillId="4" borderId="0" xfId="8" applyFont="1" applyFill="1" applyBorder="1"/>
    <xf numFmtId="0" fontId="9" fillId="0" borderId="0" xfId="8" applyFont="1" applyBorder="1"/>
    <xf numFmtId="0" fontId="11" fillId="4" borderId="0" xfId="12" applyFont="1" applyFill="1" applyBorder="1"/>
    <xf numFmtId="0" fontId="12" fillId="5" borderId="0" xfId="12" applyFont="1" applyFill="1" applyBorder="1"/>
    <xf numFmtId="0" fontId="12" fillId="5" borderId="0" xfId="12" applyFont="1" applyFill="1" applyBorder="1" applyAlignment="1">
      <alignment horizontal="center"/>
    </xf>
    <xf numFmtId="0" fontId="12" fillId="5" borderId="0" xfId="12" applyFont="1" applyFill="1" applyBorder="1" applyAlignment="1">
      <alignment horizontal="center" vertical="center"/>
    </xf>
    <xf numFmtId="0" fontId="1" fillId="0" borderId="0" xfId="12" applyFont="1" applyBorder="1" applyAlignment="1">
      <alignment horizontal="center" vertical="center"/>
    </xf>
    <xf numFmtId="0" fontId="1" fillId="0" borderId="0" xfId="12" applyFont="1" applyBorder="1"/>
    <xf numFmtId="4" fontId="1" fillId="0" borderId="0" xfId="12" applyNumberFormat="1" applyFont="1" applyBorder="1"/>
    <xf numFmtId="9" fontId="2" fillId="0" borderId="0" xfId="14" applyFont="1" applyBorder="1"/>
    <xf numFmtId="0" fontId="9" fillId="0" borderId="0" xfId="12" applyFont="1" applyBorder="1"/>
    <xf numFmtId="0" fontId="2" fillId="0" borderId="0" xfId="12" applyFont="1" applyBorder="1" applyAlignment="1">
      <alignment horizontal="center" vertical="center"/>
    </xf>
    <xf numFmtId="0" fontId="2" fillId="0" borderId="0" xfId="12" applyFont="1" applyBorder="1"/>
    <xf numFmtId="4" fontId="2" fillId="0" borderId="0" xfId="12" applyNumberFormat="1" applyFont="1" applyBorder="1"/>
    <xf numFmtId="0" fontId="2" fillId="0" borderId="0" xfId="12" applyFont="1" applyBorder="1" applyAlignment="1">
      <alignment wrapText="1"/>
    </xf>
    <xf numFmtId="0" fontId="1" fillId="0" borderId="0" xfId="12" applyFont="1" applyBorder="1" applyAlignment="1">
      <alignment wrapText="1"/>
    </xf>
    <xf numFmtId="0" fontId="1" fillId="0" borderId="0" xfId="12" applyFont="1" applyBorder="1" applyAlignment="1">
      <alignment horizontal="center"/>
    </xf>
    <xf numFmtId="0" fontId="2" fillId="0" borderId="0" xfId="12" applyFont="1" applyBorder="1" applyAlignment="1">
      <alignment horizontal="center"/>
    </xf>
    <xf numFmtId="9" fontId="1" fillId="0" borderId="0" xfId="12" applyNumberFormat="1" applyFont="1" applyBorder="1"/>
    <xf numFmtId="9" fontId="2" fillId="0" borderId="0" xfId="12" applyNumberFormat="1" applyFont="1" applyBorder="1"/>
  </cellXfs>
  <cellStyles count="515">
    <cellStyle name="=C:\WINNT\SYSTEM32\COMMAND.COM" xfId="21" xr:uid="{B286350D-1A12-4F0E-ACB3-A5AE2CAFE267}"/>
    <cellStyle name="Euro" xfId="22" xr:uid="{9E99433A-E8BE-422F-8A00-2CAD7EF75EEA}"/>
    <cellStyle name="Hipervínculo" xfId="11" builtinId="8"/>
    <cellStyle name="Millares" xfId="18" builtinId="3"/>
    <cellStyle name="Millares 2" xfId="1" xr:uid="{00000000-0005-0000-0000-000002000000}"/>
    <cellStyle name="Millares 2 10" xfId="126" xr:uid="{6F5FD3C3-0C24-437C-A493-6946ABA766B4}"/>
    <cellStyle name="Millares 2 10 2" xfId="253" xr:uid="{A0ECD66E-AFAE-4766-9B90-65CD95D7B1BB}"/>
    <cellStyle name="Millares 2 10 2 2" xfId="470" xr:uid="{377B34A6-FEDA-4DAE-A7BE-4822E6A9D8C2}"/>
    <cellStyle name="Millares 2 10 3" xfId="364" xr:uid="{73ADF6BF-952B-418A-B290-3B9E7D2A0485}"/>
    <cellStyle name="Millares 2 11" xfId="116" xr:uid="{5E88F704-2029-4A36-B86E-517C5EE23954}"/>
    <cellStyle name="Millares 2 11 2" xfId="247" xr:uid="{118BEC00-8A5F-4127-976A-9ED880556602}"/>
    <cellStyle name="Millares 2 11 2 2" xfId="464" xr:uid="{1D7D957F-8B77-47C7-A4F6-72F35D29ACA9}"/>
    <cellStyle name="Millares 2 11 3" xfId="358" xr:uid="{CAA625B3-1CF0-42B5-8969-B5F3A5F485A1}"/>
    <cellStyle name="Millares 2 12" xfId="106" xr:uid="{EABFA47F-2D54-4746-8C4C-63BC7D90E0AC}"/>
    <cellStyle name="Millares 2 12 2" xfId="241" xr:uid="{4E3D02A5-891B-4DA1-BBE2-1C0EBB6F0567}"/>
    <cellStyle name="Millares 2 12 2 2" xfId="458" xr:uid="{EC2CC88C-42AD-4C0C-833F-8024AB1B8634}"/>
    <cellStyle name="Millares 2 12 3" xfId="352" xr:uid="{3082F2D0-0DE5-4FE7-B8AD-72340814AD21}"/>
    <cellStyle name="Millares 2 13" xfId="96" xr:uid="{B98D84E7-C1AD-4EA4-B18C-1A475075ED2D}"/>
    <cellStyle name="Millares 2 13 2" xfId="235" xr:uid="{A9F42F3B-E12A-418B-95C3-4BDEADD1B293}"/>
    <cellStyle name="Millares 2 13 2 2" xfId="452" xr:uid="{6C2097F8-9559-405E-A536-DF4FEBB8C7C6}"/>
    <cellStyle name="Millares 2 13 3" xfId="346" xr:uid="{3B293E52-85FE-4246-9A88-2738B7431903}"/>
    <cellStyle name="Millares 2 14" xfId="86" xr:uid="{EB092BB6-F67D-4ED7-B7F3-20E296BAEE4C}"/>
    <cellStyle name="Millares 2 14 2" xfId="229" xr:uid="{EE4F15D9-D1B9-405F-9353-644CC109393F}"/>
    <cellStyle name="Millares 2 14 2 2" xfId="446" xr:uid="{53E5D10C-8481-4550-9AA5-247E6DB77B73}"/>
    <cellStyle name="Millares 2 14 3" xfId="340" xr:uid="{360F3614-0079-478A-A0FD-E0711336B688}"/>
    <cellStyle name="Millares 2 15" xfId="76" xr:uid="{83482CE8-8EB0-421A-96C3-305A76A963E7}"/>
    <cellStyle name="Millares 2 15 2" xfId="223" xr:uid="{9E52292B-1F56-4CAB-A09D-8CC374D05B02}"/>
    <cellStyle name="Millares 2 15 2 2" xfId="440" xr:uid="{BE13C5D3-53A5-4167-B93A-A652ACFA0608}"/>
    <cellStyle name="Millares 2 15 3" xfId="334" xr:uid="{675B4877-DC56-4E70-A87A-33A4AF2B8EE2}"/>
    <cellStyle name="Millares 2 16" xfId="66" xr:uid="{483AE0AE-C713-41E2-979E-CE0AD01F8754}"/>
    <cellStyle name="Millares 2 16 2" xfId="217" xr:uid="{335D5067-9E64-4BCB-A899-AB9CD522F933}"/>
    <cellStyle name="Millares 2 16 2 2" xfId="434" xr:uid="{3DFE88D5-98E6-487F-8406-7A1F2325E26B}"/>
    <cellStyle name="Millares 2 16 3" xfId="328" xr:uid="{762DCCF3-B3CD-4FC6-95B1-B45C1178A354}"/>
    <cellStyle name="Millares 2 17" xfId="56" xr:uid="{21F91BC8-A23A-4148-90A3-434791CD4FDC}"/>
    <cellStyle name="Millares 2 17 2" xfId="211" xr:uid="{8540537D-B09A-4C87-B8D7-46B8A51D9DE1}"/>
    <cellStyle name="Millares 2 17 2 2" xfId="428" xr:uid="{B58CE9AE-772F-4660-ABDB-77909A2CF901}"/>
    <cellStyle name="Millares 2 17 3" xfId="322" xr:uid="{0D592F2F-88FA-447A-B5AD-4DA7C7C349F6}"/>
    <cellStyle name="Millares 2 18" xfId="46" xr:uid="{A956AD59-43E6-4780-99B1-969C1CB7FEE2}"/>
    <cellStyle name="Millares 2 18 2" xfId="205" xr:uid="{6C0D1B71-4303-4D2E-9719-AC102CB08218}"/>
    <cellStyle name="Millares 2 18 2 2" xfId="422" xr:uid="{39306C60-ED09-40F8-B332-42A327F86833}"/>
    <cellStyle name="Millares 2 18 3" xfId="316" xr:uid="{AF9A9C52-F72A-4A44-BEAF-3B45366D0493}"/>
    <cellStyle name="Millares 2 19" xfId="199" xr:uid="{E2C310E8-DF95-41F1-B036-1CF899697361}"/>
    <cellStyle name="Millares 2 19 2" xfId="416" xr:uid="{2558F917-DFAB-427C-AE71-ADE8616AA589}"/>
    <cellStyle name="Millares 2 2" xfId="15" xr:uid="{00000000-0005-0000-0000-000003000000}"/>
    <cellStyle name="Millares 2 2 10" xfId="107" xr:uid="{CBF08C81-6BB7-49E1-84A9-973E7D4AF020}"/>
    <cellStyle name="Millares 2 2 10 2" xfId="242" xr:uid="{3031DF9B-E71D-4845-9970-48BE33D2D063}"/>
    <cellStyle name="Millares 2 2 10 2 2" xfId="459" xr:uid="{C55B8568-130F-4FF0-9202-1D65B5DBEEFC}"/>
    <cellStyle name="Millares 2 2 10 3" xfId="353" xr:uid="{786393A9-737D-48FB-8EAF-292D371F4540}"/>
    <cellStyle name="Millares 2 2 11" xfId="97" xr:uid="{65FE64E5-3B15-4574-A03D-997D85BF1806}"/>
    <cellStyle name="Millares 2 2 11 2" xfId="236" xr:uid="{ECB5AFAB-FE9C-4A56-97F2-18FD3513429B}"/>
    <cellStyle name="Millares 2 2 11 2 2" xfId="453" xr:uid="{0D5F3DA3-56B8-4D65-A6AE-A7849F275B7E}"/>
    <cellStyle name="Millares 2 2 11 3" xfId="347" xr:uid="{5945EC70-07FF-4555-9CD2-D0BAC95E695A}"/>
    <cellStyle name="Millares 2 2 12" xfId="87" xr:uid="{B574FEC7-A172-442E-A375-EC61242373E1}"/>
    <cellStyle name="Millares 2 2 12 2" xfId="230" xr:uid="{43B82F63-32CC-4D02-8186-E44154DE1ADA}"/>
    <cellStyle name="Millares 2 2 12 2 2" xfId="447" xr:uid="{85B01C5E-75F4-4014-8CE6-11C6D523FA80}"/>
    <cellStyle name="Millares 2 2 12 3" xfId="341" xr:uid="{A0C95CBE-5B2C-4D78-BA13-8E1AAA1E9A2C}"/>
    <cellStyle name="Millares 2 2 13" xfId="77" xr:uid="{60B56716-A0D5-4A85-9172-1155B028C3B0}"/>
    <cellStyle name="Millares 2 2 13 2" xfId="224" xr:uid="{2BA11E12-CA9A-40DC-B6A1-47FC387983AC}"/>
    <cellStyle name="Millares 2 2 13 2 2" xfId="441" xr:uid="{90BF53FB-5DC7-4176-9870-86AC3B2849F2}"/>
    <cellStyle name="Millares 2 2 13 3" xfId="335" xr:uid="{8BCD2B3B-92B6-4C9B-B7B9-BB1B7F421906}"/>
    <cellStyle name="Millares 2 2 14" xfId="67" xr:uid="{D3E11806-0731-4580-AA5A-492347F628FC}"/>
    <cellStyle name="Millares 2 2 14 2" xfId="218" xr:uid="{1868997C-EA84-44FB-9389-BA4A5E53F2CD}"/>
    <cellStyle name="Millares 2 2 14 2 2" xfId="435" xr:uid="{9EDB47AC-DC94-42CE-ADB3-DA7E51C403C8}"/>
    <cellStyle name="Millares 2 2 14 3" xfId="329" xr:uid="{E3122DD0-235F-42F9-801C-47516C82CECA}"/>
    <cellStyle name="Millares 2 2 15" xfId="57" xr:uid="{504BBC85-331C-4C18-95F2-B5090D2065C5}"/>
    <cellStyle name="Millares 2 2 15 2" xfId="212" xr:uid="{88E6AE8E-F99D-4CE5-8B12-4B5CEE0D18E3}"/>
    <cellStyle name="Millares 2 2 15 2 2" xfId="429" xr:uid="{0559BD46-C4F6-4B75-9E70-80FCD92E0A69}"/>
    <cellStyle name="Millares 2 2 15 3" xfId="323" xr:uid="{B6B1C63B-662E-49CE-BC3D-2D68E87B21B3}"/>
    <cellStyle name="Millares 2 2 16" xfId="47" xr:uid="{6F9DA307-D9E3-4F9A-8CC0-981ADBB53E2B}"/>
    <cellStyle name="Millares 2 2 16 2" xfId="206" xr:uid="{316B66F8-B8FE-4EB6-B015-B2405403455E}"/>
    <cellStyle name="Millares 2 2 16 2 2" xfId="423" xr:uid="{8FC98029-25CE-4E6A-BF21-FA78354607B7}"/>
    <cellStyle name="Millares 2 2 16 3" xfId="317" xr:uid="{A71562F9-4DB8-4D8B-9D2C-0A219EECCAF0}"/>
    <cellStyle name="Millares 2 2 17" xfId="200" xr:uid="{EB3A9B1A-7B56-4BDB-98C9-20F307AF55AF}"/>
    <cellStyle name="Millares 2 2 17 2" xfId="417" xr:uid="{EE494FEB-2FBD-462D-A715-0A266691C74A}"/>
    <cellStyle name="Millares 2 2 18" xfId="194" xr:uid="{49F1F6A4-800B-4581-B0D7-3733561C472B}"/>
    <cellStyle name="Millares 2 2 18 2" xfId="411" xr:uid="{FE8F0078-80FE-4857-AA33-7795E0BF85A3}"/>
    <cellStyle name="Millares 2 2 19" xfId="300" xr:uid="{AEFE35FB-C621-499F-A4C4-C8D062B38A6B}"/>
    <cellStyle name="Millares 2 2 2" xfId="37" xr:uid="{AB0ABB06-95D7-47A8-8E9E-F777E9BD42BF}"/>
    <cellStyle name="Millares 2 2 2 2" xfId="180" xr:uid="{2E5B402D-AB88-4AF1-ACDA-BA6B1C46D662}"/>
    <cellStyle name="Millares 2 2 2 2 2" xfId="294" xr:uid="{16BE11DE-3D52-4C59-B58A-2E14B80EF48C}"/>
    <cellStyle name="Millares 2 2 2 2 2 2" xfId="509" xr:uid="{2F608BB2-5867-42F3-BE14-E033E33C8912}"/>
    <cellStyle name="Millares 2 2 2 2 3" xfId="405" xr:uid="{8A10B640-A6FD-4F71-BEF7-D139C7207919}"/>
    <cellStyle name="Millares 2 2 2 3" xfId="276" xr:uid="{DE331D44-7E06-43C2-B039-B9744CF0A7D8}"/>
    <cellStyle name="Millares 2 2 2 3 2" xfId="493" xr:uid="{0E13187A-EE2C-452C-9835-1D3255E4692C}"/>
    <cellStyle name="Millares 2 2 2 4" xfId="387" xr:uid="{BA09CDE7-DFA6-4124-8AC3-88F9859E4AD7}"/>
    <cellStyle name="Millares 2 2 20" xfId="305" xr:uid="{BC4C68E6-46C8-4ACB-844A-4E6E967630ED}"/>
    <cellStyle name="Millares 2 2 21" xfId="311" xr:uid="{AD29291A-C847-4974-A8A9-CE4BF17EC7C0}"/>
    <cellStyle name="Millares 2 2 3" xfId="24" xr:uid="{78777B5D-3DDE-4B5B-94B2-475E718466F3}"/>
    <cellStyle name="Millares 2 2 3 2" xfId="288" xr:uid="{7BBE1386-CC79-41BB-8F1A-1A00A27EA277}"/>
    <cellStyle name="Millares 2 2 3 2 2" xfId="504" xr:uid="{9216A12D-CEAF-4036-85F6-506B4BEC1740}"/>
    <cellStyle name="Millares 2 2 3 3" xfId="399" xr:uid="{A18EEFBF-75FC-4E3F-8B7F-EC72FE72D98A}"/>
    <cellStyle name="Millares 2 2 4" xfId="165" xr:uid="{4CAFD2ED-0E39-4406-A1AA-3B44EB813D7B}"/>
    <cellStyle name="Millares 2 2 4 2" xfId="283" xr:uid="{CD2FD224-BBED-403A-8E79-F50B4521852D}"/>
    <cellStyle name="Millares 2 2 4 2 2" xfId="499" xr:uid="{B33C562A-7892-4BA2-B876-C0A03DBA88F3}"/>
    <cellStyle name="Millares 2 2 4 3" xfId="394" xr:uid="{83767A98-B0F3-46DD-A47D-1535E6477F65}"/>
    <cellStyle name="Millares 2 2 5" xfId="156" xr:uid="{07FD6DA1-69F9-4DD9-810F-556BF2B00C5A}"/>
    <cellStyle name="Millares 2 2 5 2" xfId="271" xr:uid="{C6E256F2-10BD-4861-A4FA-6BE48266FCEF}"/>
    <cellStyle name="Millares 2 2 5 2 2" xfId="488" xr:uid="{79AC6F76-9D9E-489F-A7EA-C3536E7C215D}"/>
    <cellStyle name="Millares 2 2 5 3" xfId="382" xr:uid="{86EE2ABC-20B4-4C5C-A0CB-8A4B6F7A9B63}"/>
    <cellStyle name="Millares 2 2 6" xfId="147" xr:uid="{385493E7-8C6F-4FC6-9471-788254EEAB40}"/>
    <cellStyle name="Millares 2 2 6 2" xfId="266" xr:uid="{684E7C55-88E2-4C02-9DD8-68FDC8742A16}"/>
    <cellStyle name="Millares 2 2 6 2 2" xfId="483" xr:uid="{68E5AF81-699C-473A-8F5D-9BF443F76DDE}"/>
    <cellStyle name="Millares 2 2 6 3" xfId="377" xr:uid="{92F015D9-135D-47D7-BFDF-915090747F1D}"/>
    <cellStyle name="Millares 2 2 7" xfId="137" xr:uid="{82340397-CD6E-4797-8D26-8010B9B0B463}"/>
    <cellStyle name="Millares 2 2 7 2" xfId="260" xr:uid="{842A7CA1-52F0-4A66-B697-DB4826EDFD45}"/>
    <cellStyle name="Millares 2 2 7 2 2" xfId="477" xr:uid="{34C7E82D-E3A5-4BAF-B807-5ABF0C13D421}"/>
    <cellStyle name="Millares 2 2 7 3" xfId="371" xr:uid="{50387F58-6337-48B1-B4BD-836F70AEBD69}"/>
    <cellStyle name="Millares 2 2 8" xfId="127" xr:uid="{05D008C6-65FF-4174-ADAE-4EC64E73AF9B}"/>
    <cellStyle name="Millares 2 2 8 2" xfId="254" xr:uid="{500FADCF-6491-43F3-809C-EA4C66AFD83C}"/>
    <cellStyle name="Millares 2 2 8 2 2" xfId="471" xr:uid="{0F313B38-7994-4685-B8ED-61A66B2ABBDA}"/>
    <cellStyle name="Millares 2 2 8 3" xfId="365" xr:uid="{829C16D5-4143-4A19-B1AA-01EFD944B415}"/>
    <cellStyle name="Millares 2 2 9" xfId="117" xr:uid="{2CDE594A-E73F-45EC-AFB9-583826B75C81}"/>
    <cellStyle name="Millares 2 2 9 2" xfId="248" xr:uid="{B4445E6D-D641-4A4D-9946-E58C13E2C5D7}"/>
    <cellStyle name="Millares 2 2 9 2 2" xfId="465" xr:uid="{E53EBF35-1539-4DF6-8D34-798D17B4AB08}"/>
    <cellStyle name="Millares 2 2 9 3" xfId="359" xr:uid="{2AD19CF0-1DFE-4F0D-A8CA-6ADA629C6081}"/>
    <cellStyle name="Millares 2 20" xfId="188" xr:uid="{061218CD-EAC1-47BA-8FAB-37D21C033C7A}"/>
    <cellStyle name="Millares 2 20 2" xfId="410" xr:uid="{A8DCD5CA-BC9D-48A6-8901-CBAADC8BDD97}"/>
    <cellStyle name="Millares 2 21" xfId="299" xr:uid="{8EE0A338-D699-40F9-996D-63D0BB6B2097}"/>
    <cellStyle name="Millares 2 22" xfId="310" xr:uid="{49E0EA7C-7E37-4585-8AE6-3E4920E4475C}"/>
    <cellStyle name="Millares 2 3" xfId="16" xr:uid="{00000000-0005-0000-0000-000004000000}"/>
    <cellStyle name="Millares 2 3 10" xfId="108" xr:uid="{C67FADB8-FA3D-45D2-9E1E-1D6B960252A8}"/>
    <cellStyle name="Millares 2 3 10 2" xfId="243" xr:uid="{9D7D83D3-E8D9-4200-A7BC-D0705358A9A2}"/>
    <cellStyle name="Millares 2 3 10 2 2" xfId="460" xr:uid="{9F308DD7-2D13-409C-B6F2-4B133A1CB1A3}"/>
    <cellStyle name="Millares 2 3 10 3" xfId="354" xr:uid="{B0981D2E-5651-4959-8761-930EC7EEC6B5}"/>
    <cellStyle name="Millares 2 3 11" xfId="98" xr:uid="{0C50B42D-89D2-4299-A0F1-6713C0289D95}"/>
    <cellStyle name="Millares 2 3 11 2" xfId="237" xr:uid="{5FE0DBEA-10B1-4E4C-A227-BD97670A96C4}"/>
    <cellStyle name="Millares 2 3 11 2 2" xfId="454" xr:uid="{8DF83E0F-CF23-494F-878F-BD3EB9C565BE}"/>
    <cellStyle name="Millares 2 3 11 3" xfId="348" xr:uid="{8C4AE604-125A-4433-9DE3-C6125A72379F}"/>
    <cellStyle name="Millares 2 3 12" xfId="88" xr:uid="{FCC45D3A-0394-4399-8FB3-002B391E0603}"/>
    <cellStyle name="Millares 2 3 12 2" xfId="231" xr:uid="{74AD005E-2380-4209-B4AC-6709B1181435}"/>
    <cellStyle name="Millares 2 3 12 2 2" xfId="448" xr:uid="{F12401C0-8848-4C7A-9346-024EDEE0990C}"/>
    <cellStyle name="Millares 2 3 12 3" xfId="342" xr:uid="{0A41C1E9-1D70-4E48-BBAB-447129DE5426}"/>
    <cellStyle name="Millares 2 3 13" xfId="78" xr:uid="{9187B9A7-0682-41CD-BD24-65787DC1DBC7}"/>
    <cellStyle name="Millares 2 3 13 2" xfId="225" xr:uid="{C95DF5AC-2FC1-42E7-955E-D21CF8F47983}"/>
    <cellStyle name="Millares 2 3 13 2 2" xfId="442" xr:uid="{2CB03F67-CE4C-4130-8D4D-1CFE3D842751}"/>
    <cellStyle name="Millares 2 3 13 3" xfId="336" xr:uid="{557F2585-DFB4-4620-BA7C-3DE1224DC93C}"/>
    <cellStyle name="Millares 2 3 14" xfId="68" xr:uid="{EED3B3E1-B213-43C5-A126-D4885C46285F}"/>
    <cellStyle name="Millares 2 3 14 2" xfId="219" xr:uid="{04A4E765-BE02-4A9E-AD8E-8FA493D44D8E}"/>
    <cellStyle name="Millares 2 3 14 2 2" xfId="436" xr:uid="{12104FFC-BC54-4AEA-AE0D-452F4287772F}"/>
    <cellStyle name="Millares 2 3 14 3" xfId="330" xr:uid="{215EDAE1-7601-4D1E-AC14-C4EE99EB476D}"/>
    <cellStyle name="Millares 2 3 15" xfId="58" xr:uid="{66A614E0-328C-45D7-81A3-A6B22C54FC9E}"/>
    <cellStyle name="Millares 2 3 15 2" xfId="213" xr:uid="{60A6CB44-AB91-49F6-B1DF-CF0577AF3328}"/>
    <cellStyle name="Millares 2 3 15 2 2" xfId="430" xr:uid="{BFCF2D35-4F0B-4350-AADA-7190DCE6220A}"/>
    <cellStyle name="Millares 2 3 15 3" xfId="324" xr:uid="{D5A6CE33-652F-4877-B746-DE7FA07531FB}"/>
    <cellStyle name="Millares 2 3 16" xfId="48" xr:uid="{9CDACF34-FDE1-4D03-8B65-88B137AC903B}"/>
    <cellStyle name="Millares 2 3 16 2" xfId="207" xr:uid="{DE74297A-9713-4A28-BEA9-73A061770FE4}"/>
    <cellStyle name="Millares 2 3 16 2 2" xfId="424" xr:uid="{4803CD66-B7B9-4594-904A-B933DEE2CEAF}"/>
    <cellStyle name="Millares 2 3 16 3" xfId="318" xr:uid="{4CF871FC-7E96-405A-9016-EDC5B06142C4}"/>
    <cellStyle name="Millares 2 3 17" xfId="201" xr:uid="{B3F9C999-76D5-4DBE-B42F-94C6891675B1}"/>
    <cellStyle name="Millares 2 3 17 2" xfId="418" xr:uid="{38349CEC-83AD-405A-8B0D-9132A3CDD85C}"/>
    <cellStyle name="Millares 2 3 18" xfId="195" xr:uid="{123B6F7B-F552-4313-AFFA-1BE01C2F4E61}"/>
    <cellStyle name="Millares 2 3 18 2" xfId="412" xr:uid="{960672BB-2422-4933-9FB5-7DDF06261A69}"/>
    <cellStyle name="Millares 2 3 19" xfId="301" xr:uid="{B6839B1A-C9C7-45B4-B9D7-5F10107931B1}"/>
    <cellStyle name="Millares 2 3 2" xfId="38" xr:uid="{BC05FDF9-38ED-4A27-8264-1D9B4D3887A9}"/>
    <cellStyle name="Millares 2 3 2 2" xfId="181" xr:uid="{3B29B8A9-887D-4797-87C6-EB43FAAB0AE2}"/>
    <cellStyle name="Millares 2 3 2 2 2" xfId="295" xr:uid="{80F40620-7771-42B2-9F0D-9F2B4BF5C070}"/>
    <cellStyle name="Millares 2 3 2 2 2 2" xfId="510" xr:uid="{76F48AAF-5649-4D2E-A334-BA493752E950}"/>
    <cellStyle name="Millares 2 3 2 2 3" xfId="406" xr:uid="{B0E337F6-2371-4766-9F5B-67DEE18E8806}"/>
    <cellStyle name="Millares 2 3 2 3" xfId="277" xr:uid="{4566B7FD-5E99-4631-8418-AA5F34B679C8}"/>
    <cellStyle name="Millares 2 3 2 3 2" xfId="494" xr:uid="{4EDCBF21-49B3-44BC-8723-848053216537}"/>
    <cellStyle name="Millares 2 3 2 4" xfId="388" xr:uid="{6B31D707-7FC9-4CB4-8E38-5840AFA7C312}"/>
    <cellStyle name="Millares 2 3 20" xfId="306" xr:uid="{A10D9F60-1CB2-4EBA-9F92-0BEECF3D97A3}"/>
    <cellStyle name="Millares 2 3 21" xfId="312" xr:uid="{B7B19991-B2EA-4551-9D7F-F978506B2952}"/>
    <cellStyle name="Millares 2 3 3" xfId="25" xr:uid="{17744B5D-8895-4057-AA4A-9C185A3E314F}"/>
    <cellStyle name="Millares 2 3 3 2" xfId="289" xr:uid="{C630BA8C-8DE3-437C-8230-EA8FA7FC1EBC}"/>
    <cellStyle name="Millares 2 3 3 2 2" xfId="505" xr:uid="{93F10DA8-D488-4ED7-8EEA-F4F1046664B0}"/>
    <cellStyle name="Millares 2 3 3 3" xfId="400" xr:uid="{1FEA09C9-C2BC-4E58-A102-E25E081D8468}"/>
    <cellStyle name="Millares 2 3 4" xfId="166" xr:uid="{652E8B6B-196E-4D62-9251-7F4DF7DFA81B}"/>
    <cellStyle name="Millares 2 3 4 2" xfId="284" xr:uid="{FE3F76C5-7F36-4356-A0C6-7C10BB5107E7}"/>
    <cellStyle name="Millares 2 3 4 2 2" xfId="500" xr:uid="{A118AA02-51C8-490C-84D4-F54988CCB1E9}"/>
    <cellStyle name="Millares 2 3 4 3" xfId="395" xr:uid="{996653C0-1145-44AF-8E46-4A6346CF8535}"/>
    <cellStyle name="Millares 2 3 5" xfId="157" xr:uid="{7D4AA02C-7051-404F-88B4-B2175032F6AF}"/>
    <cellStyle name="Millares 2 3 5 2" xfId="272" xr:uid="{EE29BE9C-4536-41C7-8D5C-FF0BB00A2361}"/>
    <cellStyle name="Millares 2 3 5 2 2" xfId="489" xr:uid="{55334672-DC45-4464-8323-61CEBAC8170E}"/>
    <cellStyle name="Millares 2 3 5 3" xfId="383" xr:uid="{21AC7E3C-D8C3-48DD-BDC8-963CC1114493}"/>
    <cellStyle name="Millares 2 3 6" xfId="148" xr:uid="{E79B8B1D-1B49-4306-8A8C-0C22BC5A66A7}"/>
    <cellStyle name="Millares 2 3 6 2" xfId="267" xr:uid="{EA80CC89-9236-430F-B98B-9AC63A966BB8}"/>
    <cellStyle name="Millares 2 3 6 2 2" xfId="484" xr:uid="{8DF4A7C3-83D9-4145-82C2-CEE43259D93B}"/>
    <cellStyle name="Millares 2 3 6 3" xfId="378" xr:uid="{1E28E43D-3CA1-42A9-8D27-E5795B38604A}"/>
    <cellStyle name="Millares 2 3 7" xfId="138" xr:uid="{996CB16F-DDE6-43DC-8AFD-2B7ED7254D10}"/>
    <cellStyle name="Millares 2 3 7 2" xfId="261" xr:uid="{4E47B9E3-76D9-47A5-9A8E-EFCBAF694587}"/>
    <cellStyle name="Millares 2 3 7 2 2" xfId="478" xr:uid="{32C41C6F-7BA1-47AD-BD73-D1B2440B4983}"/>
    <cellStyle name="Millares 2 3 7 3" xfId="372" xr:uid="{694C6B4C-BE46-429C-8409-00110BD350AE}"/>
    <cellStyle name="Millares 2 3 8" xfId="128" xr:uid="{A11BED4B-B0E9-4B3A-A515-A62CB88A688B}"/>
    <cellStyle name="Millares 2 3 8 2" xfId="255" xr:uid="{BA15600B-B071-409C-8200-E5793BF10536}"/>
    <cellStyle name="Millares 2 3 8 2 2" xfId="472" xr:uid="{12198EB4-9A05-40B6-9BC6-7BE94093923F}"/>
    <cellStyle name="Millares 2 3 8 3" xfId="366" xr:uid="{73922E59-E735-484D-8AE2-9493ECE5D599}"/>
    <cellStyle name="Millares 2 3 9" xfId="118" xr:uid="{FF9E95CD-7CD0-4D3C-871C-15986CFEFBEB}"/>
    <cellStyle name="Millares 2 3 9 2" xfId="249" xr:uid="{084668EE-0E29-4FB2-828E-380AC51C256F}"/>
    <cellStyle name="Millares 2 3 9 2 2" xfId="466" xr:uid="{E691D8A8-149B-405D-80F4-AE852CCBC523}"/>
    <cellStyle name="Millares 2 3 9 3" xfId="360" xr:uid="{5126A5D1-5866-48CC-85D2-24A6A44F00C0}"/>
    <cellStyle name="Millares 2 4" xfId="44" xr:uid="{63D5ACB1-8E2B-441D-952C-03916AE1B4F2}"/>
    <cellStyle name="Millares 2 4 10" xfId="85" xr:uid="{3FC9DE1F-C253-453C-A06F-A0322ACB0B83}"/>
    <cellStyle name="Millares 2 4 10 2" xfId="228" xr:uid="{05103E59-710B-44B9-BCAA-66F110875C8E}"/>
    <cellStyle name="Millares 2 4 10 2 2" xfId="445" xr:uid="{79270C67-007D-43FE-8439-E399E60CB149}"/>
    <cellStyle name="Millares 2 4 10 3" xfId="339" xr:uid="{4E972F93-D61E-4042-9A20-6F87AE66B2E5}"/>
    <cellStyle name="Millares 2 4 11" xfId="75" xr:uid="{86D2EFA7-890B-4AD8-BF73-D91B414FCB57}"/>
    <cellStyle name="Millares 2 4 11 2" xfId="222" xr:uid="{7B79DE17-CB78-433A-A910-6F6804010D50}"/>
    <cellStyle name="Millares 2 4 11 2 2" xfId="439" xr:uid="{1D35CE34-9FD3-426C-9CF9-BE2EB71E0C81}"/>
    <cellStyle name="Millares 2 4 11 3" xfId="333" xr:uid="{511846FC-9CFD-4589-8D16-2C2A4ACF3FB3}"/>
    <cellStyle name="Millares 2 4 12" xfId="65" xr:uid="{66C8B268-F064-4C80-BD3E-543B56685935}"/>
    <cellStyle name="Millares 2 4 12 2" xfId="216" xr:uid="{C929DB31-59DF-4B47-956C-8100274D3413}"/>
    <cellStyle name="Millares 2 4 12 2 2" xfId="433" xr:uid="{5C2302CA-DFE8-45AC-B0A0-2251014A2005}"/>
    <cellStyle name="Millares 2 4 12 3" xfId="327" xr:uid="{EC4D6A91-0418-43CC-980A-8BEC731C3891}"/>
    <cellStyle name="Millares 2 4 13" xfId="55" xr:uid="{1EC39B9B-9249-4BA6-85E3-61227EC0B34A}"/>
    <cellStyle name="Millares 2 4 13 2" xfId="210" xr:uid="{E071F4B8-FF15-405E-9F97-A16B94BF55AD}"/>
    <cellStyle name="Millares 2 4 13 2 2" xfId="427" xr:uid="{7A8E669D-1F3D-4E1D-9093-153254448793}"/>
    <cellStyle name="Millares 2 4 13 3" xfId="321" xr:uid="{79D23370-8FB2-4AD6-81A5-114E86D622AF}"/>
    <cellStyle name="Millares 2 4 14" xfId="45" xr:uid="{62936DE7-116C-4EA9-9938-96D9796BB94D}"/>
    <cellStyle name="Millares 2 4 14 2" xfId="309" xr:uid="{4AC4C467-72FA-4CD7-9B60-41ECED2A31F4}"/>
    <cellStyle name="Millares 2 4 15" xfId="204" xr:uid="{E4B341BD-052D-4F39-856E-77CF2FC6ED9F}"/>
    <cellStyle name="Millares 2 4 15 2" xfId="421" xr:uid="{38C9BD7B-5BE0-4A1A-A3F3-2372D7EB7AD2}"/>
    <cellStyle name="Millares 2 4 16" xfId="304" xr:uid="{1671F8D1-3026-47BE-9DA5-6D4A5ECC143A}"/>
    <cellStyle name="Millares 2 4 2" xfId="179" xr:uid="{0CB6DDD3-C168-41F7-BCAF-5334DC1C47D2}"/>
    <cellStyle name="Millares 2 4 2 2" xfId="293" xr:uid="{5D12CF03-A153-4F4C-92A4-94A3C1153D1B}"/>
    <cellStyle name="Millares 2 4 2 2 2" xfId="508" xr:uid="{7A1748B7-E23E-41C0-A0D5-D462B686F8B4}"/>
    <cellStyle name="Millares 2 4 2 3" xfId="404" xr:uid="{B453E811-3289-435F-8B80-CE0867F6BF20}"/>
    <cellStyle name="Millares 2 4 3" xfId="164" xr:uid="{1C196F63-5EE2-4D03-BC50-9C522701B55B}"/>
    <cellStyle name="Millares 2 4 3 2" xfId="281" xr:uid="{1FDB3A03-6104-4754-9E67-C085DD9E6A60}"/>
    <cellStyle name="Millares 2 4 3 2 2" xfId="497" xr:uid="{EE481B1F-FA1D-4085-BD27-ABBC718F36AD}"/>
    <cellStyle name="Millares 2 4 3 3" xfId="392" xr:uid="{9B7C78A6-6FF5-4C7D-A40D-143790F5ADFA}"/>
    <cellStyle name="Millares 2 4 4" xfId="145" xr:uid="{84BBC96C-3A80-4373-9F99-265DB3E57713}"/>
    <cellStyle name="Millares 2 4 4 2" xfId="264" xr:uid="{191924A4-198F-4F1F-810C-0BFA86A83C42}"/>
    <cellStyle name="Millares 2 4 4 2 2" xfId="481" xr:uid="{FAF13B8D-8D56-4A44-91D3-2E1723D7DEAF}"/>
    <cellStyle name="Millares 2 4 4 3" xfId="375" xr:uid="{A31F3B2D-D60D-4447-A478-CC47F080E07B}"/>
    <cellStyle name="Millares 2 4 5" xfId="135" xr:uid="{F46960F7-0B38-44A6-9D3B-4EDABBFB5E8A}"/>
    <cellStyle name="Millares 2 4 5 2" xfId="258" xr:uid="{639D9D81-9C55-471D-9108-F61481CC4395}"/>
    <cellStyle name="Millares 2 4 5 2 2" xfId="475" xr:uid="{50C7D5CA-93DD-4F8B-B0CF-FB5849BA1D63}"/>
    <cellStyle name="Millares 2 4 5 3" xfId="369" xr:uid="{83144806-7AEF-4EE0-9CBA-0792E34ED34C}"/>
    <cellStyle name="Millares 2 4 6" xfId="125" xr:uid="{7C57827D-1085-4B4F-9E1A-6B77BEEFDC5C}"/>
    <cellStyle name="Millares 2 4 6 2" xfId="252" xr:uid="{30700CFB-360D-4776-A1C7-10150C938401}"/>
    <cellStyle name="Millares 2 4 6 2 2" xfId="469" xr:uid="{08BA6F09-D663-41EC-9422-711174875680}"/>
    <cellStyle name="Millares 2 4 6 3" xfId="363" xr:uid="{94E79CB7-F774-4F4E-A208-9C0E06EBF926}"/>
    <cellStyle name="Millares 2 4 7" xfId="115" xr:uid="{B121EAE5-A353-4DEF-8D3A-6089E7683FEE}"/>
    <cellStyle name="Millares 2 4 7 2" xfId="246" xr:uid="{2874A98C-838C-41AB-AF31-BC6142A3A92E}"/>
    <cellStyle name="Millares 2 4 7 2 2" xfId="463" xr:uid="{992BF444-4570-4240-BB9B-80FCAB731481}"/>
    <cellStyle name="Millares 2 4 7 3" xfId="357" xr:uid="{8711AE01-3EB4-4C6C-BAB2-B81DF0CB7558}"/>
    <cellStyle name="Millares 2 4 8" xfId="105" xr:uid="{76DD876A-5834-4BCF-96E5-66C576683225}"/>
    <cellStyle name="Millares 2 4 8 2" xfId="240" xr:uid="{2F677BA2-549C-4429-8DC8-EE2E20C5E620}"/>
    <cellStyle name="Millares 2 4 8 2 2" xfId="457" xr:uid="{8066F4E4-0D55-4F1A-8956-BB74DF74BDF9}"/>
    <cellStyle name="Millares 2 4 8 3" xfId="351" xr:uid="{51DF0AE5-6AB7-442F-BBB4-40366DE5D7C6}"/>
    <cellStyle name="Millares 2 4 9" xfId="95" xr:uid="{B5388E69-C916-4A8C-A710-23D72395F1DE}"/>
    <cellStyle name="Millares 2 4 9 2" xfId="234" xr:uid="{6825C566-13DF-4615-B9E2-9CDD8886C573}"/>
    <cellStyle name="Millares 2 4 9 2 2" xfId="451" xr:uid="{7631FE55-FBD9-4FD5-9997-9A7645465C2E}"/>
    <cellStyle name="Millares 2 4 9 3" xfId="345" xr:uid="{25F369BE-22E5-4CF0-A312-B346049DA064}"/>
    <cellStyle name="Millares 2 5" xfId="36" xr:uid="{3399F14C-58FB-4171-85CD-AFCBF72F1D7C}"/>
    <cellStyle name="Millares 2 5 2" xfId="173" xr:uid="{35172217-01F0-443C-AA98-B054C922A80B}"/>
    <cellStyle name="Millares 2 5 2 2" xfId="287" xr:uid="{2DE7ECFF-FA73-464A-9FAD-9EDB48E009EC}"/>
    <cellStyle name="Millares 2 5 2 2 2" xfId="503" xr:uid="{A4C3F127-FE3F-4120-B34F-BFF07449EBE7}"/>
    <cellStyle name="Millares 2 5 2 3" xfId="398" xr:uid="{137A72D8-1967-45C1-A7D7-016B4EB60F4C}"/>
    <cellStyle name="Millares 2 5 3" xfId="275" xr:uid="{51D16214-9B9A-4BAD-B552-5BF18477CB38}"/>
    <cellStyle name="Millares 2 5 3 2" xfId="492" xr:uid="{DD94DAD3-2E9F-4303-A3EB-E9FD3B5C1794}"/>
    <cellStyle name="Millares 2 5 4" xfId="386" xr:uid="{30A637D6-42D4-4140-85B6-C452DF60EB63}"/>
    <cellStyle name="Millares 2 6" xfId="23" xr:uid="{BD345869-5C20-47E8-95E2-5678BAF9B256}"/>
    <cellStyle name="Millares 2 6 2" xfId="282" xr:uid="{CA848DE8-C33F-4484-9900-611C74E843A5}"/>
    <cellStyle name="Millares 2 6 2 2" xfId="498" xr:uid="{1EF9E594-CDD6-4A68-9226-473381C81F5C}"/>
    <cellStyle name="Millares 2 6 3" xfId="393" xr:uid="{01383C1F-84B0-40E3-AE60-B0646AE305E9}"/>
    <cellStyle name="Millares 2 7" xfId="155" xr:uid="{3E28A5E2-222C-4BB9-8A58-4DB076FDDEE6}"/>
    <cellStyle name="Millares 2 7 2" xfId="270" xr:uid="{BACA1A77-2EC1-4028-BDB8-0F547D13A26B}"/>
    <cellStyle name="Millares 2 7 2 2" xfId="487" xr:uid="{31C0CA0F-3F3F-4269-B83D-ED24E228DAB8}"/>
    <cellStyle name="Millares 2 7 3" xfId="381" xr:uid="{8C315C1A-22D2-4013-BF82-69D4E5DBE7F4}"/>
    <cellStyle name="Millares 2 8" xfId="146" xr:uid="{182581E6-34CA-4A79-9DDE-1C8DE2384029}"/>
    <cellStyle name="Millares 2 8 2" xfId="265" xr:uid="{1F9467A9-B9C4-4CD3-8381-EDFAE7EA5C4B}"/>
    <cellStyle name="Millares 2 8 2 2" xfId="482" xr:uid="{7058440B-D9C3-42B8-B8C4-E85B73507B20}"/>
    <cellStyle name="Millares 2 8 3" xfId="376" xr:uid="{145D3BC9-2CFF-4643-8B34-73924D16B3BC}"/>
    <cellStyle name="Millares 2 9" xfId="136" xr:uid="{5307022D-09CA-4401-9AF8-91EC70EE093A}"/>
    <cellStyle name="Millares 2 9 2" xfId="259" xr:uid="{BE380577-07A6-429C-A9BC-482DAC54187F}"/>
    <cellStyle name="Millares 2 9 2 2" xfId="476" xr:uid="{47F2E278-2B4F-463C-BDCB-78A3D68C5032}"/>
    <cellStyle name="Millares 2 9 3" xfId="370" xr:uid="{91806333-4C7A-42F3-AE63-86F5962F5250}"/>
    <cellStyle name="Millares 3" xfId="19" xr:uid="{00000000-0005-0000-0000-000005000000}"/>
    <cellStyle name="Millares 3 10" xfId="109" xr:uid="{6BFD0D97-019A-42A9-83EE-014A05BC1468}"/>
    <cellStyle name="Millares 3 10 2" xfId="244" xr:uid="{540560FC-4989-491C-AFF4-6100DAF48D7E}"/>
    <cellStyle name="Millares 3 10 2 2" xfId="461" xr:uid="{EFAC76EC-A326-4548-9214-9AD471449D86}"/>
    <cellStyle name="Millares 3 10 3" xfId="355" xr:uid="{CCC2195E-9CFD-4B5B-BA0A-9FD63A361422}"/>
    <cellStyle name="Millares 3 11" xfId="99" xr:uid="{8320CAE2-07BD-401A-BD8C-099FEBF43FD2}"/>
    <cellStyle name="Millares 3 11 2" xfId="238" xr:uid="{241723C6-91BC-443D-B21D-B57DCB9CC8CF}"/>
    <cellStyle name="Millares 3 11 2 2" xfId="455" xr:uid="{01964258-1FE4-433A-B039-82779622B3AA}"/>
    <cellStyle name="Millares 3 11 3" xfId="349" xr:uid="{176A4CE0-8B62-4E33-9730-548BDEDA74EC}"/>
    <cellStyle name="Millares 3 12" xfId="89" xr:uid="{CD690C6B-CD5A-4519-94D0-3AB9BC9AAFAE}"/>
    <cellStyle name="Millares 3 12 2" xfId="232" xr:uid="{9907A113-F373-4223-A966-DE470EFFE44D}"/>
    <cellStyle name="Millares 3 12 2 2" xfId="449" xr:uid="{0DF01EC7-61B0-4255-8649-5B801F09F0E0}"/>
    <cellStyle name="Millares 3 12 3" xfId="343" xr:uid="{B75950D6-3755-4963-91C9-1BBE34232A81}"/>
    <cellStyle name="Millares 3 13" xfId="79" xr:uid="{D59EBD13-4F5D-4144-A7AC-2E1EF2CDD258}"/>
    <cellStyle name="Millares 3 13 2" xfId="226" xr:uid="{FF0E0CDD-E9FD-4525-B959-1E4BC1BD49BD}"/>
    <cellStyle name="Millares 3 13 2 2" xfId="443" xr:uid="{556217BA-E461-46BA-88A4-3AD8B72EBFBE}"/>
    <cellStyle name="Millares 3 13 3" xfId="337" xr:uid="{71CF930A-B952-4652-880D-5810C128ACB6}"/>
    <cellStyle name="Millares 3 14" xfId="69" xr:uid="{6D0B9902-74EF-40E1-8DCA-48169329875E}"/>
    <cellStyle name="Millares 3 14 2" xfId="220" xr:uid="{AAE6C423-5E14-49D9-B281-1945DCE7A635}"/>
    <cellStyle name="Millares 3 14 2 2" xfId="437" xr:uid="{3E5A84A4-0E01-4BF0-B2D8-04D7E18FCA3B}"/>
    <cellStyle name="Millares 3 14 3" xfId="331" xr:uid="{34F39EA7-DA86-4FDD-817C-452D835A9C42}"/>
    <cellStyle name="Millares 3 15" xfId="59" xr:uid="{44D9BD1B-F1CF-4896-8F45-226B95C6E29D}"/>
    <cellStyle name="Millares 3 15 2" xfId="214" xr:uid="{D299B6A0-5BDE-4007-911A-A4C6854A0EF9}"/>
    <cellStyle name="Millares 3 15 2 2" xfId="431" xr:uid="{E1C7544E-B6F5-4D5E-93A7-78E32E033118}"/>
    <cellStyle name="Millares 3 15 3" xfId="325" xr:uid="{09FB0D8F-CD14-4FBC-89A8-528D954ADEBE}"/>
    <cellStyle name="Millares 3 16" xfId="49" xr:uid="{D1FB98C6-50D6-40D8-88EE-C2FC1D28B707}"/>
    <cellStyle name="Millares 3 16 2" xfId="208" xr:uid="{DB782A85-C9E6-45D2-A3B1-87D06932D0A9}"/>
    <cellStyle name="Millares 3 16 2 2" xfId="425" xr:uid="{C2E023DD-9403-4CDA-83C7-BF973C526039}"/>
    <cellStyle name="Millares 3 16 3" xfId="319" xr:uid="{2ADD19C7-279A-4668-9852-68E94892EF28}"/>
    <cellStyle name="Millares 3 17" xfId="202" xr:uid="{8D2B1888-935C-4B0F-B58E-F96FAE262388}"/>
    <cellStyle name="Millares 3 17 2" xfId="419" xr:uid="{E0571F0A-9931-48D0-A085-AB96A1844370}"/>
    <cellStyle name="Millares 3 18" xfId="198" xr:uid="{F3DF40C5-9F0A-4E46-AEF5-6D571E2AA416}"/>
    <cellStyle name="Millares 3 18 2" xfId="415" xr:uid="{B92F93BA-3EB9-4484-B8FF-B43ABA73B81E}"/>
    <cellStyle name="Millares 3 19" xfId="302" xr:uid="{044580DE-62C2-4143-8D18-EE7727404868}"/>
    <cellStyle name="Millares 3 2" xfId="39" xr:uid="{73DF30A3-31EE-40FD-BF75-0F976EA2B9D1}"/>
    <cellStyle name="Millares 3 2 2" xfId="182" xr:uid="{CE257676-FAF3-48AA-868B-2C7EC0436B4D}"/>
    <cellStyle name="Millares 3 2 2 2" xfId="296" xr:uid="{76418654-05BC-47A5-905D-43A5B607A782}"/>
    <cellStyle name="Millares 3 2 2 2 2" xfId="511" xr:uid="{5652D9CD-A552-409D-878E-83826EB8873D}"/>
    <cellStyle name="Millares 3 2 2 3" xfId="407" xr:uid="{C91C7CFF-ED74-4614-B476-EDEC48DA55AD}"/>
    <cellStyle name="Millares 3 2 3" xfId="278" xr:uid="{85C26144-158D-4D77-8CC2-B4F7F86662EC}"/>
    <cellStyle name="Millares 3 2 3 2" xfId="495" xr:uid="{CF360F9D-A6A9-45BD-9EE4-6328B777FF73}"/>
    <cellStyle name="Millares 3 2 4" xfId="389" xr:uid="{6B9B21E0-CEA8-41B2-83C1-05CFBDA078E9}"/>
    <cellStyle name="Millares 3 20" xfId="308" xr:uid="{45FFD602-B6E4-4C07-A05C-14CF8739D50F}"/>
    <cellStyle name="Millares 3 21" xfId="313" xr:uid="{EBD2879A-36EE-48CF-9AAC-6E79CD1BF265}"/>
    <cellStyle name="Millares 3 3" xfId="26" xr:uid="{DA455EB4-A0B7-441A-BFC3-2877BAF79E52}"/>
    <cellStyle name="Millares 3 3 2" xfId="290" xr:uid="{A14EB7C6-5EA2-40C3-AA66-7090C02F77B0}"/>
    <cellStyle name="Millares 3 3 2 2" xfId="506" xr:uid="{CEF9B956-BC15-49FF-9432-E1BBF107D8E9}"/>
    <cellStyle name="Millares 3 3 3" xfId="401" xr:uid="{8FDA1CDA-C3CD-4537-A6AD-63CC63AFD92E}"/>
    <cellStyle name="Millares 3 4" xfId="167" xr:uid="{ACF3B07A-45BC-421A-97FE-D4ACB885E875}"/>
    <cellStyle name="Millares 3 4 2" xfId="285" xr:uid="{A16C3BBF-DE2E-4755-9E78-89CF47C7C856}"/>
    <cellStyle name="Millares 3 4 2 2" xfId="501" xr:uid="{F71DA13A-73C5-4018-9D73-EE13FE18DA34}"/>
    <cellStyle name="Millares 3 4 3" xfId="396" xr:uid="{073920EF-0384-4C71-9F04-44C0A2B7235E}"/>
    <cellStyle name="Millares 3 5" xfId="158" xr:uid="{804B015A-BD79-4FD3-A554-171FE2FF703A}"/>
    <cellStyle name="Millares 3 5 2" xfId="273" xr:uid="{E87F0043-413F-4685-A63B-7C91E816314B}"/>
    <cellStyle name="Millares 3 5 2 2" xfId="490" xr:uid="{809C71BC-EE4C-45F5-8035-255D7D1A83A4}"/>
    <cellStyle name="Millares 3 5 3" xfId="384" xr:uid="{CA99C873-00B6-4128-997C-CC1F910A563D}"/>
    <cellStyle name="Millares 3 6" xfId="149" xr:uid="{47F99E84-90E7-4623-A9C8-83756EE8D3CB}"/>
    <cellStyle name="Millares 3 6 2" xfId="268" xr:uid="{1D277332-3698-4AC5-9A20-86A1DCBF8002}"/>
    <cellStyle name="Millares 3 6 2 2" xfId="485" xr:uid="{0E9DFBC0-667C-4673-8702-5E6F45218E0B}"/>
    <cellStyle name="Millares 3 6 3" xfId="379" xr:uid="{0B1B8BE8-57C9-4AE2-9E78-E66E70CE865D}"/>
    <cellStyle name="Millares 3 7" xfId="139" xr:uid="{F6AE0379-1D1B-4394-8A9F-754871B8E76C}"/>
    <cellStyle name="Millares 3 7 2" xfId="262" xr:uid="{5C7A1619-2A00-4B47-96CD-A47D35948647}"/>
    <cellStyle name="Millares 3 7 2 2" xfId="479" xr:uid="{88358CBA-B26C-44A7-84EE-6B2C7967D928}"/>
    <cellStyle name="Millares 3 7 3" xfId="373" xr:uid="{52D17F21-23AD-4A90-A976-9616186C707F}"/>
    <cellStyle name="Millares 3 8" xfId="129" xr:uid="{C5EAB133-2CD2-48DF-A230-5CEDEB674B6E}"/>
    <cellStyle name="Millares 3 8 2" xfId="256" xr:uid="{E632BE43-7960-4F0F-AD5D-4C4A2E9DAC4D}"/>
    <cellStyle name="Millares 3 8 2 2" xfId="473" xr:uid="{B79431B2-704D-40E5-BB51-1DF21E398E9B}"/>
    <cellStyle name="Millares 3 8 3" xfId="367" xr:uid="{752668CA-037E-4F89-9D78-94D57A4C0F9D}"/>
    <cellStyle name="Millares 3 9" xfId="119" xr:uid="{C0577A88-FA4F-45AE-ABBE-92A3AB34C9F0}"/>
    <cellStyle name="Millares 3 9 2" xfId="250" xr:uid="{F46E7E0C-7373-44B8-BCFF-AAB324420138}"/>
    <cellStyle name="Millares 3 9 2 2" xfId="467" xr:uid="{F841D717-E811-48EA-8B9D-47AD1A0607F2}"/>
    <cellStyle name="Millares 3 9 3" xfId="361" xr:uid="{FAD481C7-2A55-4B2A-AECB-479CB1DD7CB6}"/>
    <cellStyle name="Millares 4" xfId="17" xr:uid="{00000000-0005-0000-0000-000006000000}"/>
    <cellStyle name="Millares 4 2" xfId="298" xr:uid="{B886C82A-EE33-4EDD-8FD4-BA1846868CF8}"/>
    <cellStyle name="Millares 4 2 2" xfId="513" xr:uid="{1D51F35D-85BE-48A2-891F-D5091CB67B9A}"/>
    <cellStyle name="Millares 4 3" xfId="196" xr:uid="{DF3CC58D-7DAC-4184-AF7D-9DA481FE1163}"/>
    <cellStyle name="Millares 4 3 2" xfId="413" xr:uid="{C69966CE-E48B-423F-A0C8-3BD4C87209D7}"/>
    <cellStyle name="Millares 4 4" xfId="307" xr:uid="{2C897404-C52A-4F59-9B48-AC52FE2FE5AE}"/>
    <cellStyle name="Millares 4 5" xfId="409" xr:uid="{D5AB1947-A544-4B7D-994D-F40ED9789861}"/>
    <cellStyle name="Millares 4 6" xfId="186" xr:uid="{525A2CBA-52DA-434A-9EC2-D39DFE6333AA}"/>
    <cellStyle name="Millares 5" xfId="197" xr:uid="{DB6D47E9-1A21-4A28-AE25-0639EF6D05D5}"/>
    <cellStyle name="Millares 5 2" xfId="414" xr:uid="{13C8600E-BA25-4BEF-B6E5-63525C019D38}"/>
    <cellStyle name="Millares 6" xfId="514" xr:uid="{BD32CFC0-FF78-470D-97E3-3149DA70F0A8}"/>
    <cellStyle name="Moneda 2" xfId="27" xr:uid="{EB008146-6386-4CA4-95D4-63957D10A977}"/>
    <cellStyle name="Moneda 2 10" xfId="110" xr:uid="{31BE9BC8-5094-45DB-ABD7-90433C982529}"/>
    <cellStyle name="Moneda 2 10 2" xfId="245" xr:uid="{5E8F2FB5-D8EF-4C37-A521-01B7FDC76664}"/>
    <cellStyle name="Moneda 2 10 2 2" xfId="462" xr:uid="{BA97BE88-EFF6-4A78-9036-F95F3D377D24}"/>
    <cellStyle name="Moneda 2 10 3" xfId="356" xr:uid="{8AD6221B-17AD-4967-8579-F7B55E1CB67D}"/>
    <cellStyle name="Moneda 2 11" xfId="100" xr:uid="{0B659F1F-9489-4742-9C1B-740D8F371663}"/>
    <cellStyle name="Moneda 2 11 2" xfId="239" xr:uid="{8CC02369-1EB0-4842-81F9-466792DE351D}"/>
    <cellStyle name="Moneda 2 11 2 2" xfId="456" xr:uid="{E1233503-E78F-4760-ACD4-912FC542DB43}"/>
    <cellStyle name="Moneda 2 11 3" xfId="350" xr:uid="{74B1AC9B-8D0F-4B8D-B231-9D65005EF5A8}"/>
    <cellStyle name="Moneda 2 12" xfId="90" xr:uid="{F536154F-6F3B-476B-BF27-47A4589B34D7}"/>
    <cellStyle name="Moneda 2 12 2" xfId="233" xr:uid="{343A20D7-FABC-4C31-B067-290644EFAC9F}"/>
    <cellStyle name="Moneda 2 12 2 2" xfId="450" xr:uid="{581B2AA8-2AD6-40DB-933E-34F3553BC775}"/>
    <cellStyle name="Moneda 2 12 3" xfId="344" xr:uid="{263700C5-2489-4833-BCA0-E29D26E002EC}"/>
    <cellStyle name="Moneda 2 13" xfId="80" xr:uid="{32FA4CE2-6CE5-4CC8-8EEF-7E044E14A20E}"/>
    <cellStyle name="Moneda 2 13 2" xfId="227" xr:uid="{EB201CBC-1029-44B0-AD02-BACCC125B0AD}"/>
    <cellStyle name="Moneda 2 13 2 2" xfId="444" xr:uid="{3C9833AC-AA3E-4017-8DB8-08EF98B7B23F}"/>
    <cellStyle name="Moneda 2 13 3" xfId="338" xr:uid="{F2A390A0-C557-4D4B-B0D9-E9DF4DC05F8A}"/>
    <cellStyle name="Moneda 2 14" xfId="70" xr:uid="{0477D83D-74A4-4F4F-A11A-33122EEC8A4F}"/>
    <cellStyle name="Moneda 2 14 2" xfId="221" xr:uid="{57731CFB-E691-496A-B7E3-E650B08CF48D}"/>
    <cellStyle name="Moneda 2 14 2 2" xfId="438" xr:uid="{22C664C9-5355-4F87-8B06-E6A62572E031}"/>
    <cellStyle name="Moneda 2 14 3" xfId="332" xr:uid="{CB65B4CE-5376-4C6F-8921-E64BBB3EF3A7}"/>
    <cellStyle name="Moneda 2 15" xfId="60" xr:uid="{BFD0D827-B5B6-41BC-82CE-054E192E3E40}"/>
    <cellStyle name="Moneda 2 15 2" xfId="215" xr:uid="{C121EEAB-0EF7-4C9B-AA36-5996DB8E1D10}"/>
    <cellStyle name="Moneda 2 15 2 2" xfId="432" xr:uid="{6FBF4D8A-4E4B-4F9A-A4F5-AA98979D4854}"/>
    <cellStyle name="Moneda 2 15 3" xfId="326" xr:uid="{782DA621-58E2-4463-B61C-40B6DA5B4C14}"/>
    <cellStyle name="Moneda 2 16" xfId="50" xr:uid="{5CA37CBC-BA66-4822-8816-DC8B1101F587}"/>
    <cellStyle name="Moneda 2 16 2" xfId="209" xr:uid="{FB7D6996-F373-493F-8B8D-DD9EF23DD131}"/>
    <cellStyle name="Moneda 2 16 2 2" xfId="426" xr:uid="{8AA5428E-F9CC-41CA-9030-4BDF26DCE0EB}"/>
    <cellStyle name="Moneda 2 16 3" xfId="320" xr:uid="{0AB1D211-D7F6-4363-91C5-70E39EA6C72B}"/>
    <cellStyle name="Moneda 2 17" xfId="203" xr:uid="{3156D6EB-441C-4744-BA90-0648335E5EF0}"/>
    <cellStyle name="Moneda 2 17 2" xfId="420" xr:uid="{095838A3-533E-4671-9AFE-EA71D5439C64}"/>
    <cellStyle name="Moneda 2 18" xfId="303" xr:uid="{F14229DE-5C64-4EDF-8502-02EE7BDD0566}"/>
    <cellStyle name="Moneda 2 2" xfId="40" xr:uid="{F4573DBF-DA66-4459-AD2F-47E7F61DD841}"/>
    <cellStyle name="Moneda 2 2 2" xfId="183" xr:uid="{46C5C3A9-DB06-456F-9CE2-4E3FF1A0F7CA}"/>
    <cellStyle name="Moneda 2 2 2 2" xfId="297" xr:uid="{DB2DC15F-3BB9-48B7-9C01-9EFC7C0AA03B}"/>
    <cellStyle name="Moneda 2 2 2 2 2" xfId="512" xr:uid="{8DA1B4C9-74AF-48F7-A853-570C2EEC0CC8}"/>
    <cellStyle name="Moneda 2 2 2 3" xfId="408" xr:uid="{D3B80204-4B1C-4776-BED3-4D5D90A28F3D}"/>
    <cellStyle name="Moneda 2 2 3" xfId="279" xr:uid="{14B25845-37F0-4D6A-A2E2-8F611B00FA5F}"/>
    <cellStyle name="Moneda 2 2 3 2" xfId="496" xr:uid="{4A3B7AD0-2F7E-4659-AE3A-511DE639EFE9}"/>
    <cellStyle name="Moneda 2 2 4" xfId="390" xr:uid="{FCF8506E-AAAA-49A9-9E83-4E65B6A98D4F}"/>
    <cellStyle name="Moneda 2 3" xfId="174" xr:uid="{FC63BB72-D60A-4E4D-B232-8E15E93ACDE3}"/>
    <cellStyle name="Moneda 2 3 2" xfId="291" xr:uid="{D9102952-4B75-48E0-BD24-758877E4C76F}"/>
    <cellStyle name="Moneda 2 3 2 2" xfId="507" xr:uid="{8A4DEBD4-8DE8-49B8-937C-6BA019597724}"/>
    <cellStyle name="Moneda 2 3 3" xfId="402" xr:uid="{22012741-48EA-4A63-82BB-FE40F9892C9A}"/>
    <cellStyle name="Moneda 2 4" xfId="168" xr:uid="{E811CD13-4EE8-4734-8EC9-CA31EB19E709}"/>
    <cellStyle name="Moneda 2 4 2" xfId="286" xr:uid="{92D3B773-97EB-432E-91AE-5C243C5EDB18}"/>
    <cellStyle name="Moneda 2 4 2 2" xfId="502" xr:uid="{77617ED8-A794-41A2-B0B1-CAFA6E0956EA}"/>
    <cellStyle name="Moneda 2 4 3" xfId="397" xr:uid="{9E0B0B5F-8BF1-41AD-85E2-B46F497AE8D4}"/>
    <cellStyle name="Moneda 2 5" xfId="159" xr:uid="{284C9C49-8011-410C-8CF5-2012492B0FF5}"/>
    <cellStyle name="Moneda 2 5 2" xfId="274" xr:uid="{09B1C729-C86F-461A-A1D8-54B8194217BC}"/>
    <cellStyle name="Moneda 2 5 2 2" xfId="491" xr:uid="{6267FED5-FD35-42AC-A72A-15E425BF962B}"/>
    <cellStyle name="Moneda 2 5 3" xfId="385" xr:uid="{4966E237-5434-468D-BECD-52520DBBAEF3}"/>
    <cellStyle name="Moneda 2 6" xfId="150" xr:uid="{E72ACB5C-40A8-4532-B91A-F39A9E8186CD}"/>
    <cellStyle name="Moneda 2 6 2" xfId="269" xr:uid="{9E4C56B0-2E72-4985-A53D-40557D8817CC}"/>
    <cellStyle name="Moneda 2 6 2 2" xfId="486" xr:uid="{658CCA72-C520-436E-8933-71A51EAC2633}"/>
    <cellStyle name="Moneda 2 6 3" xfId="380" xr:uid="{E96D1B23-D45B-416F-8E0C-2784D8054B94}"/>
    <cellStyle name="Moneda 2 7" xfId="140" xr:uid="{EC99C625-EFCB-4655-A10C-96BC4E1F1652}"/>
    <cellStyle name="Moneda 2 7 2" xfId="263" xr:uid="{22B3C5D7-C3BF-4E7A-8448-BD5DF43075F4}"/>
    <cellStyle name="Moneda 2 7 2 2" xfId="480" xr:uid="{C893E931-E3A6-467F-8D09-4E64BEB2DBAE}"/>
    <cellStyle name="Moneda 2 7 3" xfId="374" xr:uid="{229CA1D6-A38A-4D8A-A0B6-D43D2C8AFE42}"/>
    <cellStyle name="Moneda 2 8" xfId="130" xr:uid="{CC3F3E1B-51C9-47D1-AF96-AB81CC2D0301}"/>
    <cellStyle name="Moneda 2 8 2" xfId="257" xr:uid="{BECA56D8-A4D1-43E5-9E1B-B9A01FB20080}"/>
    <cellStyle name="Moneda 2 8 2 2" xfId="474" xr:uid="{3F773D8A-EB87-47F2-80F0-D7B08CAB6319}"/>
    <cellStyle name="Moneda 2 8 3" xfId="368" xr:uid="{BEE1671E-0F65-4B9C-9721-EB1689D31008}"/>
    <cellStyle name="Moneda 2 9" xfId="120" xr:uid="{F2A8FB2F-4E47-4A63-83D0-861178C75B4F}"/>
    <cellStyle name="Moneda 2 9 2" xfId="251" xr:uid="{ED50C0B7-CDF3-4648-887D-1EF5FDC33D35}"/>
    <cellStyle name="Moneda 2 9 2 2" xfId="468" xr:uid="{2980448E-D77A-41B0-AD62-253182486480}"/>
    <cellStyle name="Moneda 2 9 3" xfId="362" xr:uid="{94B14341-3C91-4ACB-A74E-BC9B20B9883C}"/>
    <cellStyle name="Normal" xfId="0" builtinId="0"/>
    <cellStyle name="Normal 2" xfId="2" xr:uid="{00000000-0005-0000-0000-000008000000}"/>
    <cellStyle name="Normal 2 10" xfId="121" xr:uid="{B57FFE3F-34CC-42D1-B39C-7DE1DE04FD39}"/>
    <cellStyle name="Normal 2 11" xfId="111" xr:uid="{09057B69-9445-4B7F-8C7D-187C03B51D0F}"/>
    <cellStyle name="Normal 2 12" xfId="101" xr:uid="{258FDD80-5160-4073-BA66-C16578ADC7EA}"/>
    <cellStyle name="Normal 2 13" xfId="91" xr:uid="{28867559-4E5F-407B-B343-27DB6AF54AA2}"/>
    <cellStyle name="Normal 2 14" xfId="81" xr:uid="{BCE0C9A6-C905-405C-8451-EAC16E11435B}"/>
    <cellStyle name="Normal 2 15" xfId="71" xr:uid="{A93CDE5A-746C-4EA8-98D7-A6C46655F10E}"/>
    <cellStyle name="Normal 2 16" xfId="61" xr:uid="{7EE285F6-44F4-462F-A6C7-466BBACC59E6}"/>
    <cellStyle name="Normal 2 17" xfId="51" xr:uid="{F688EEDF-8F60-4D67-961A-8B688261657A}"/>
    <cellStyle name="Normal 2 2" xfId="3" xr:uid="{00000000-0005-0000-0000-000009000000}"/>
    <cellStyle name="Normal 2 3" xfId="9" xr:uid="{00000000-0005-0000-0000-00000A000000}"/>
    <cellStyle name="Normal 2 3 2" xfId="41" xr:uid="{D0443334-A62A-489A-B290-6BD6CC6C6D18}"/>
    <cellStyle name="Normal 2 3 3" xfId="280" xr:uid="{134D68FB-9C05-47CE-BB7F-EF257971CA78}"/>
    <cellStyle name="Normal 2 3 4" xfId="192" xr:uid="{F3CB1821-A268-4EA4-86DE-8B1E05E5978E}"/>
    <cellStyle name="Normal 2 3 5" xfId="391" xr:uid="{6B47E766-2A5F-4FD1-BEE6-33ACDB0C6B19}"/>
    <cellStyle name="Normal 2 4" xfId="175" xr:uid="{418F6C57-E4D8-4E1A-8353-A5BAF07A1D77}"/>
    <cellStyle name="Normal 2 5" xfId="169" xr:uid="{EBAACD11-C58B-49C6-9974-0CA48A8F29DF}"/>
    <cellStyle name="Normal 2 6" xfId="160" xr:uid="{BAA62627-2808-44F8-B0D7-B02CCD3D95DF}"/>
    <cellStyle name="Normal 2 7" xfId="151" xr:uid="{9C174DB4-B561-493A-B030-9C256941C8BA}"/>
    <cellStyle name="Normal 2 8" xfId="141" xr:uid="{DA112075-7CC1-4377-8AD3-4581FF285D70}"/>
    <cellStyle name="Normal 2 9" xfId="131" xr:uid="{8E1C9A3E-B21D-4A43-9F34-112E3E1CDB61}"/>
    <cellStyle name="Normal 3" xfId="8" xr:uid="{00000000-0005-0000-0000-00000B000000}"/>
    <cellStyle name="Normal 3 10" xfId="112" xr:uid="{04D75E00-3F92-4914-AD7D-73B3178D62BF}"/>
    <cellStyle name="Normal 3 11" xfId="102" xr:uid="{D670A169-8F8F-46B5-93BB-EBD0CB85ED45}"/>
    <cellStyle name="Normal 3 12" xfId="92" xr:uid="{CB896217-A25D-473F-A628-CF24D1340766}"/>
    <cellStyle name="Normal 3 13" xfId="82" xr:uid="{EAD51688-15D2-4699-BEBC-D428433E6143}"/>
    <cellStyle name="Normal 3 14" xfId="72" xr:uid="{649FE5EB-FF6B-4547-BD3F-34698F757840}"/>
    <cellStyle name="Normal 3 15" xfId="62" xr:uid="{2696BE3A-BC18-47AD-A34A-FD0EAEA5C009}"/>
    <cellStyle name="Normal 3 16" xfId="52" xr:uid="{69F391D5-1C92-42F9-830B-448D36B3FCBE}"/>
    <cellStyle name="Normal 3 17" xfId="191" xr:uid="{7A53E215-F352-4751-B8F4-579ED3BDDD42}"/>
    <cellStyle name="Normal 3 2" xfId="10" xr:uid="{00000000-0005-0000-0000-00000C000000}"/>
    <cellStyle name="Normal 3 2 2" xfId="13" xr:uid="{00000000-0005-0000-0000-00000D000000}"/>
    <cellStyle name="Normal 3 2 3" xfId="187" xr:uid="{15E142C5-1CDF-4410-A818-2D869E00FAEE}"/>
    <cellStyle name="Normal 3 3" xfId="12" xr:uid="{00000000-0005-0000-0000-00000E000000}"/>
    <cellStyle name="Normal 3 3 2" xfId="292" xr:uid="{B850B520-AF8D-451D-934D-160DFD4C4104}"/>
    <cellStyle name="Normal 3 3 3" xfId="193" xr:uid="{841B2620-ABE3-4F3B-BB55-EC9CBC857A29}"/>
    <cellStyle name="Normal 3 3 4" xfId="403" xr:uid="{75EB74F5-3BA7-4884-9825-32BABE95C648}"/>
    <cellStyle name="Normal 3 3 5" xfId="176" xr:uid="{F15C5C38-C8E4-4526-BB0A-DB03026AD523}"/>
    <cellStyle name="Normal 3 4" xfId="28" xr:uid="{231C5784-57A1-45D4-8A51-053F149CB1E6}"/>
    <cellStyle name="Normal 3 4 2" xfId="170" xr:uid="{47F27E32-9732-4736-9D50-11744763F4FB}"/>
    <cellStyle name="Normal 3 5" xfId="161" xr:uid="{DFAF0FE5-99E6-4F94-9424-A40C279169B2}"/>
    <cellStyle name="Normal 3 6" xfId="152" xr:uid="{15C4459F-3FC3-4D4F-BAAA-913FF5865EB8}"/>
    <cellStyle name="Normal 3 7" xfId="142" xr:uid="{D814850E-DA3E-4D09-88FA-C9614F4A2A24}"/>
    <cellStyle name="Normal 3 8" xfId="132" xr:uid="{BAD52AA7-9B09-462D-A37B-83757484E5E6}"/>
    <cellStyle name="Normal 3 9" xfId="122" xr:uid="{5C0EFDF2-D0F4-45EE-A410-26DE660E73D0}"/>
    <cellStyle name="Normal 4" xfId="4" xr:uid="{00000000-0005-0000-0000-00000F000000}"/>
    <cellStyle name="Normal 4 2" xfId="30" xr:uid="{1050278F-3260-4063-8AE2-097A2794B0AB}"/>
    <cellStyle name="Normal 4 3" xfId="29" xr:uid="{33DDC5B0-C1C0-4FF3-A3B1-D722D8508A22}"/>
    <cellStyle name="Normal 4 4" xfId="189" xr:uid="{51B10100-268B-414D-975B-853D37C40098}"/>
    <cellStyle name="Normal 4 5" xfId="314" xr:uid="{0699D746-9224-49CE-AE7A-7BEC0FE83650}"/>
    <cellStyle name="Normal 5" xfId="5" xr:uid="{00000000-0005-0000-0000-000010000000}"/>
    <cellStyle name="Normal 5 2" xfId="32" xr:uid="{904C615F-0C0B-4A45-A68A-630FC98E0021}"/>
    <cellStyle name="Normal 5 3" xfId="31" xr:uid="{A656CC3E-311C-421A-9D53-525A4DA2CA3C}"/>
    <cellStyle name="Normal 5 4" xfId="190" xr:uid="{4F0AC6D1-C5C7-40D8-8AB0-917F545FC4AA}"/>
    <cellStyle name="Normal 5 5" xfId="315" xr:uid="{69652BAD-E279-475E-8F76-8A1E119BD1B2}"/>
    <cellStyle name="Normal 56" xfId="6" xr:uid="{00000000-0005-0000-0000-000011000000}"/>
    <cellStyle name="Normal 6" xfId="33" xr:uid="{4DD98095-9673-4137-B909-06A9CCAC1E4D}"/>
    <cellStyle name="Normal 6 10" xfId="123" xr:uid="{BD73161F-757E-407E-A3D8-1958F113F4AE}"/>
    <cellStyle name="Normal 6 11" xfId="113" xr:uid="{A54B9A1F-B5A7-4695-B522-4374E7440064}"/>
    <cellStyle name="Normal 6 12" xfId="103" xr:uid="{0737D26B-AC33-4417-98D9-86BFC004B04C}"/>
    <cellStyle name="Normal 6 13" xfId="93" xr:uid="{D85FC678-0CA1-427A-B56E-D3AD0689E79F}"/>
    <cellStyle name="Normal 6 14" xfId="83" xr:uid="{75DD8162-24CA-4D18-9A0F-EC1554001A6F}"/>
    <cellStyle name="Normal 6 15" xfId="73" xr:uid="{9ACD065A-102B-4AA9-925F-109D72EB3FDD}"/>
    <cellStyle name="Normal 6 16" xfId="63" xr:uid="{905595BF-4CA9-4012-86A5-DDC4FDBD76D8}"/>
    <cellStyle name="Normal 6 17" xfId="53" xr:uid="{B0D5A54D-E295-4288-973C-FE2456404083}"/>
    <cellStyle name="Normal 6 2" xfId="34" xr:uid="{40C48CCF-F116-47D1-B114-8794A7127A75}"/>
    <cellStyle name="Normal 6 2 10" xfId="114" xr:uid="{55210779-8008-4BC5-823C-0E4692C01F86}"/>
    <cellStyle name="Normal 6 2 11" xfId="104" xr:uid="{83994B1C-7469-4273-BD5B-92A7C9B540A5}"/>
    <cellStyle name="Normal 6 2 12" xfId="94" xr:uid="{50C985DA-64E7-41CD-B783-A2FE6EAB9AC2}"/>
    <cellStyle name="Normal 6 2 13" xfId="84" xr:uid="{816BE3DA-D65D-4951-9A7C-625ECFF3D942}"/>
    <cellStyle name="Normal 6 2 14" xfId="74" xr:uid="{0415F6F6-15C3-4CD0-8AC9-EBB9FDA8EB99}"/>
    <cellStyle name="Normal 6 2 15" xfId="64" xr:uid="{B24F38D2-DC30-4F12-9F17-A08691D37148}"/>
    <cellStyle name="Normal 6 2 16" xfId="54" xr:uid="{10282AA4-CCEE-4BBC-91E6-EFDAF537CF95}"/>
    <cellStyle name="Normal 6 2 2" xfId="43" xr:uid="{9A561181-CC7C-425A-AF20-787431A19704}"/>
    <cellStyle name="Normal 6 2 2 2" xfId="185" xr:uid="{159F77FC-023B-48E2-BEBD-2BA0827E7876}"/>
    <cellStyle name="Normal 6 2 3" xfId="178" xr:uid="{7FA009D9-97C7-43CE-90B3-A8D48DF88D2F}"/>
    <cellStyle name="Normal 6 2 4" xfId="172" xr:uid="{CB9D7BE8-7137-4909-8D67-E1ABA76583EA}"/>
    <cellStyle name="Normal 6 2 5" xfId="163" xr:uid="{577B31CB-52A9-4FED-8025-36427DBACEB7}"/>
    <cellStyle name="Normal 6 2 6" xfId="154" xr:uid="{FB5BF670-A508-4AB5-B842-520F054CDBFC}"/>
    <cellStyle name="Normal 6 2 7" xfId="144" xr:uid="{DC754029-AE5C-4849-A02C-3B07B2E364D9}"/>
    <cellStyle name="Normal 6 2 8" xfId="134" xr:uid="{7C5BF4D7-E6D5-46D5-AAB1-DD961C785364}"/>
    <cellStyle name="Normal 6 2 9" xfId="124" xr:uid="{91E0001D-C6EF-493F-96D7-27303FB060C1}"/>
    <cellStyle name="Normal 6 3" xfId="42" xr:uid="{36937232-0B13-42CC-8761-8D36C29C70F2}"/>
    <cellStyle name="Normal 6 3 2" xfId="184" xr:uid="{F377F3AE-86E0-4784-9A0F-43EBE74BF64F}"/>
    <cellStyle name="Normal 6 4" xfId="177" xr:uid="{287E5B07-ECDE-499D-8B53-7A01C2E727C1}"/>
    <cellStyle name="Normal 6 5" xfId="171" xr:uid="{89985EB1-8EA6-42D8-A034-E30772A69BF0}"/>
    <cellStyle name="Normal 6 6" xfId="162" xr:uid="{62D88483-D8A3-4FAB-A8CB-9D1AB4BF18E0}"/>
    <cellStyle name="Normal 6 7" xfId="153" xr:uid="{111ED8C5-5694-4608-A612-C64064617A3D}"/>
    <cellStyle name="Normal 6 8" xfId="143" xr:uid="{3D82C804-C9AF-4551-ADA3-C7878159451E}"/>
    <cellStyle name="Normal 6 9" xfId="133" xr:uid="{A173E529-37C1-4C23-9DE0-CD02355DE3F3}"/>
    <cellStyle name="Normal 7" xfId="20" xr:uid="{88EBF061-3C74-40CC-8401-B64CAF111928}"/>
    <cellStyle name="Porcentaje" xfId="14" builtinId="5"/>
    <cellStyle name="Porcentaje 2" xfId="7" xr:uid="{00000000-0005-0000-0000-000013000000}"/>
    <cellStyle name="Porcentual 2" xfId="35" xr:uid="{32F96184-EE90-4BE6-8AB5-166C7291CF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137159</xdr:rowOff>
    </xdr:from>
    <xdr:to>
      <xdr:col>0</xdr:col>
      <xdr:colOff>914400</xdr:colOff>
      <xdr:row>3</xdr:row>
      <xdr:rowOff>81860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F8A023-ACFD-4A3A-AEB7-A90F21091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137159"/>
          <a:ext cx="678180" cy="5619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472440</xdr:colOff>
      <xdr:row>1</xdr:row>
      <xdr:rowOff>0</xdr:rowOff>
    </xdr:from>
    <xdr:to>
      <xdr:col>1</xdr:col>
      <xdr:colOff>320040</xdr:colOff>
      <xdr:row>2</xdr:row>
      <xdr:rowOff>205740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A71E0F-5E15-4C9A-8FA3-3D1D1B5E2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" y="236220"/>
          <a:ext cx="533400" cy="441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200024</xdr:rowOff>
    </xdr:from>
    <xdr:to>
      <xdr:col>1</xdr:col>
      <xdr:colOff>523875</xdr:colOff>
      <xdr:row>3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52D984-28D0-424C-9FF8-CBDF1A232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200024"/>
          <a:ext cx="800100" cy="6762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213361</xdr:rowOff>
    </xdr:from>
    <xdr:to>
      <xdr:col>1</xdr:col>
      <xdr:colOff>205740</xdr:colOff>
      <xdr:row>3</xdr:row>
      <xdr:rowOff>77925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89295F-5541-4C5D-9BFF-7200117FE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213361"/>
          <a:ext cx="678180" cy="5732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275492</xdr:colOff>
      <xdr:row>0</xdr:row>
      <xdr:rowOff>199293</xdr:rowOff>
    </xdr:from>
    <xdr:to>
      <xdr:col>1</xdr:col>
      <xdr:colOff>52754</xdr:colOff>
      <xdr:row>2</xdr:row>
      <xdr:rowOff>121768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4A99599-5BA2-407F-AB7A-7562D2864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492" y="199293"/>
          <a:ext cx="463062" cy="3913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182880</xdr:rowOff>
    </xdr:from>
    <xdr:to>
      <xdr:col>1</xdr:col>
      <xdr:colOff>662940</xdr:colOff>
      <xdr:row>3</xdr:row>
      <xdr:rowOff>70304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C342CE-5B90-4598-B80F-060EED48D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182880"/>
          <a:ext cx="678180" cy="5732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190499</xdr:rowOff>
    </xdr:from>
    <xdr:to>
      <xdr:col>1</xdr:col>
      <xdr:colOff>518160</xdr:colOff>
      <xdr:row>3</xdr:row>
      <xdr:rowOff>10542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1F9056-68CC-4F3A-8EAA-BE27EE782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" y="190499"/>
          <a:ext cx="586740" cy="5287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2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G30" sqref="G30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10" style="1" customWidth="1"/>
    <col min="4" max="16384" width="12.85546875" style="1"/>
  </cols>
  <sheetData>
    <row r="1" spans="1:4" ht="16.149999999999999" customHeight="1" x14ac:dyDescent="0.2">
      <c r="A1" s="139" t="s">
        <v>541</v>
      </c>
      <c r="B1" s="140"/>
      <c r="C1" s="101" t="s">
        <v>442</v>
      </c>
      <c r="D1" s="102">
        <v>2024</v>
      </c>
    </row>
    <row r="2" spans="1:4" ht="16.149999999999999" customHeight="1" x14ac:dyDescent="0.2">
      <c r="A2" s="141" t="s">
        <v>441</v>
      </c>
      <c r="B2" s="142"/>
      <c r="C2" s="9" t="s">
        <v>443</v>
      </c>
      <c r="D2" s="103" t="s">
        <v>448</v>
      </c>
    </row>
    <row r="3" spans="1:4" ht="16.149999999999999" customHeight="1" x14ac:dyDescent="0.2">
      <c r="A3" s="143" t="s">
        <v>542</v>
      </c>
      <c r="B3" s="144"/>
      <c r="C3" s="9" t="s">
        <v>444</v>
      </c>
      <c r="D3" s="104">
        <v>4</v>
      </c>
    </row>
    <row r="4" spans="1:4" ht="16.149999999999999" customHeight="1" x14ac:dyDescent="0.2">
      <c r="A4" s="145" t="s">
        <v>462</v>
      </c>
      <c r="B4" s="146"/>
      <c r="C4" s="146"/>
      <c r="D4" s="147"/>
    </row>
    <row r="5" spans="1:4" ht="15" customHeight="1" x14ac:dyDescent="0.2">
      <c r="A5" s="76" t="s">
        <v>28</v>
      </c>
      <c r="B5" s="75" t="s">
        <v>29</v>
      </c>
    </row>
    <row r="6" spans="1:4" x14ac:dyDescent="0.2">
      <c r="A6" s="2"/>
      <c r="B6" s="3"/>
    </row>
    <row r="7" spans="1:4" x14ac:dyDescent="0.2">
      <c r="A7" s="4"/>
      <c r="B7" s="5" t="s">
        <v>30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5" t="s">
        <v>427</v>
      </c>
      <c r="B10" s="36" t="s">
        <v>498</v>
      </c>
    </row>
    <row r="11" spans="1:4" x14ac:dyDescent="0.2">
      <c r="A11" s="35" t="s">
        <v>428</v>
      </c>
      <c r="B11" s="36" t="s">
        <v>226</v>
      </c>
    </row>
    <row r="12" spans="1:4" x14ac:dyDescent="0.2">
      <c r="A12" s="35" t="s">
        <v>1</v>
      </c>
      <c r="B12" s="36" t="s">
        <v>2</v>
      </c>
    </row>
    <row r="13" spans="1:4" x14ac:dyDescent="0.2">
      <c r="A13" s="35" t="s">
        <v>3</v>
      </c>
      <c r="B13" s="36" t="s">
        <v>4</v>
      </c>
    </row>
    <row r="14" spans="1:4" x14ac:dyDescent="0.2">
      <c r="A14" s="35" t="s">
        <v>5</v>
      </c>
      <c r="B14" s="36" t="s">
        <v>6</v>
      </c>
    </row>
    <row r="15" spans="1:4" x14ac:dyDescent="0.2">
      <c r="A15" s="35" t="s">
        <v>36</v>
      </c>
      <c r="B15" s="36" t="s">
        <v>436</v>
      </c>
    </row>
    <row r="16" spans="1:4" x14ac:dyDescent="0.2">
      <c r="A16" s="35" t="s">
        <v>7</v>
      </c>
      <c r="B16" s="36" t="s">
        <v>437</v>
      </c>
    </row>
    <row r="17" spans="1:2" x14ac:dyDescent="0.2">
      <c r="A17" s="35" t="s">
        <v>8</v>
      </c>
      <c r="B17" s="36" t="s">
        <v>35</v>
      </c>
    </row>
    <row r="18" spans="1:2" x14ac:dyDescent="0.2">
      <c r="A18" s="35" t="s">
        <v>9</v>
      </c>
      <c r="B18" s="36" t="s">
        <v>10</v>
      </c>
    </row>
    <row r="19" spans="1:2" x14ac:dyDescent="0.2">
      <c r="A19" s="35" t="s">
        <v>11</v>
      </c>
      <c r="B19" s="36" t="s">
        <v>12</v>
      </c>
    </row>
    <row r="20" spans="1:2" x14ac:dyDescent="0.2">
      <c r="A20" s="35" t="s">
        <v>13</v>
      </c>
      <c r="B20" s="36" t="s">
        <v>14</v>
      </c>
    </row>
    <row r="21" spans="1:2" x14ac:dyDescent="0.2">
      <c r="A21" s="35" t="s">
        <v>15</v>
      </c>
      <c r="B21" s="36" t="s">
        <v>16</v>
      </c>
    </row>
    <row r="22" spans="1:2" x14ac:dyDescent="0.2">
      <c r="A22" s="35" t="s">
        <v>17</v>
      </c>
      <c r="B22" s="36" t="s">
        <v>438</v>
      </c>
    </row>
    <row r="23" spans="1:2" x14ac:dyDescent="0.2">
      <c r="A23" s="35" t="s">
        <v>18</v>
      </c>
      <c r="B23" s="36" t="s">
        <v>19</v>
      </c>
    </row>
    <row r="24" spans="1:2" x14ac:dyDescent="0.2">
      <c r="A24" s="35" t="s">
        <v>20</v>
      </c>
      <c r="B24" s="36" t="s">
        <v>63</v>
      </c>
    </row>
    <row r="25" spans="1:2" x14ac:dyDescent="0.2">
      <c r="A25" s="35" t="s">
        <v>21</v>
      </c>
      <c r="B25" s="36" t="s">
        <v>526</v>
      </c>
    </row>
    <row r="26" spans="1:2" x14ac:dyDescent="0.2">
      <c r="A26" s="35" t="s">
        <v>528</v>
      </c>
      <c r="B26" s="36" t="s">
        <v>529</v>
      </c>
    </row>
    <row r="27" spans="1:2" x14ac:dyDescent="0.2">
      <c r="A27" s="35" t="s">
        <v>527</v>
      </c>
      <c r="B27" s="36" t="s">
        <v>530</v>
      </c>
    </row>
    <row r="28" spans="1:2" x14ac:dyDescent="0.2">
      <c r="A28" s="35" t="s">
        <v>22</v>
      </c>
      <c r="B28" s="36" t="s">
        <v>23</v>
      </c>
    </row>
    <row r="29" spans="1:2" x14ac:dyDescent="0.2">
      <c r="A29" s="35" t="s">
        <v>24</v>
      </c>
      <c r="B29" s="36" t="s">
        <v>25</v>
      </c>
    </row>
    <row r="30" spans="1:2" x14ac:dyDescent="0.2">
      <c r="A30" s="35" t="s">
        <v>26</v>
      </c>
      <c r="B30" s="36" t="s">
        <v>534</v>
      </c>
    </row>
    <row r="31" spans="1:2" x14ac:dyDescent="0.2">
      <c r="A31" s="35" t="s">
        <v>27</v>
      </c>
      <c r="B31" s="36" t="s">
        <v>535</v>
      </c>
    </row>
    <row r="32" spans="1:2" x14ac:dyDescent="0.2">
      <c r="A32" s="35" t="s">
        <v>31</v>
      </c>
      <c r="B32" s="36" t="s">
        <v>536</v>
      </c>
    </row>
    <row r="33" spans="1:4" ht="12" thickBot="1" x14ac:dyDescent="0.25">
      <c r="A33" s="7"/>
      <c r="B33" s="8"/>
    </row>
    <row r="35" spans="1:4" x14ac:dyDescent="0.2">
      <c r="A35" s="1" t="s">
        <v>463</v>
      </c>
    </row>
    <row r="40" spans="1:4" x14ac:dyDescent="0.2">
      <c r="A40" s="130"/>
      <c r="B40" s="131"/>
      <c r="C40" s="132"/>
    </row>
    <row r="41" spans="1:4" x14ac:dyDescent="0.2">
      <c r="A41" s="130"/>
      <c r="B41" s="131"/>
      <c r="C41" s="132"/>
      <c r="D41" s="132"/>
    </row>
    <row r="42" spans="1:4" x14ac:dyDescent="0.2">
      <c r="D42" s="132"/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rintOptions gridLine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zoomScaleNormal="100" workbookViewId="0">
      <selection activeCell="B6" sqref="B6"/>
    </sheetView>
  </sheetViews>
  <sheetFormatPr baseColWidth="10" defaultColWidth="9.140625" defaultRowHeight="11.25" x14ac:dyDescent="0.2"/>
  <cols>
    <col min="1" max="1" width="10" style="13" customWidth="1"/>
    <col min="2" max="2" width="78.42578125" style="13" customWidth="1"/>
    <col min="3" max="3" width="14" style="13" customWidth="1"/>
    <col min="4" max="4" width="11.5703125" style="13" customWidth="1"/>
    <col min="5" max="5" width="11.7109375" style="13" customWidth="1"/>
    <col min="6" max="16384" width="9.140625" style="13"/>
  </cols>
  <sheetData>
    <row r="1" spans="1:5" s="19" customFormat="1" ht="18.95" customHeight="1" x14ac:dyDescent="0.25">
      <c r="A1" s="169" t="s">
        <v>541</v>
      </c>
      <c r="B1" s="169"/>
      <c r="C1" s="169"/>
      <c r="D1" s="170" t="s">
        <v>445</v>
      </c>
      <c r="E1" s="171">
        <v>2024</v>
      </c>
    </row>
    <row r="2" spans="1:5" s="10" customFormat="1" ht="18.95" customHeight="1" x14ac:dyDescent="0.25">
      <c r="A2" s="169" t="s">
        <v>450</v>
      </c>
      <c r="B2" s="169"/>
      <c r="C2" s="169"/>
      <c r="D2" s="170" t="s">
        <v>446</v>
      </c>
      <c r="E2" s="171" t="s">
        <v>448</v>
      </c>
    </row>
    <row r="3" spans="1:5" s="10" customFormat="1" ht="18.95" customHeight="1" x14ac:dyDescent="0.25">
      <c r="A3" s="169" t="s">
        <v>542</v>
      </c>
      <c r="B3" s="169"/>
      <c r="C3" s="169"/>
      <c r="D3" s="170" t="s">
        <v>447</v>
      </c>
      <c r="E3" s="171">
        <v>4</v>
      </c>
    </row>
    <row r="4" spans="1:5" s="10" customFormat="1" ht="18.95" customHeight="1" x14ac:dyDescent="0.25">
      <c r="A4" s="169" t="s">
        <v>462</v>
      </c>
      <c r="B4" s="169"/>
      <c r="C4" s="169"/>
      <c r="D4" s="170"/>
      <c r="E4" s="171"/>
    </row>
    <row r="5" spans="1:5" x14ac:dyDescent="0.2">
      <c r="A5" s="172" t="s">
        <v>65</v>
      </c>
      <c r="B5" s="173"/>
      <c r="C5" s="173"/>
      <c r="D5" s="173"/>
      <c r="E5" s="173"/>
    </row>
    <row r="6" spans="1:5" x14ac:dyDescent="0.2">
      <c r="A6" s="174"/>
      <c r="B6" s="174"/>
      <c r="C6" s="174"/>
      <c r="D6" s="174"/>
      <c r="E6" s="174"/>
    </row>
    <row r="7" spans="1:5" x14ac:dyDescent="0.2">
      <c r="A7" s="175" t="s">
        <v>500</v>
      </c>
      <c r="B7" s="175"/>
      <c r="C7" s="175"/>
      <c r="D7" s="175"/>
      <c r="E7" s="175"/>
    </row>
    <row r="8" spans="1:5" x14ac:dyDescent="0.2">
      <c r="A8" s="176" t="s">
        <v>40</v>
      </c>
      <c r="B8" s="176" t="s">
        <v>37</v>
      </c>
      <c r="C8" s="176" t="s">
        <v>38</v>
      </c>
      <c r="D8" s="177" t="s">
        <v>225</v>
      </c>
      <c r="E8" s="178" t="s">
        <v>538</v>
      </c>
    </row>
    <row r="9" spans="1:5" x14ac:dyDescent="0.2">
      <c r="A9" s="179">
        <v>4000</v>
      </c>
      <c r="B9" s="180" t="s">
        <v>498</v>
      </c>
      <c r="C9" s="181">
        <f>SUM(C10+C57+C69)</f>
        <v>325941946.66999996</v>
      </c>
      <c r="D9" s="182"/>
      <c r="E9" s="183"/>
    </row>
    <row r="10" spans="1:5" x14ac:dyDescent="0.2">
      <c r="A10" s="179">
        <v>4100</v>
      </c>
      <c r="B10" s="180" t="s">
        <v>172</v>
      </c>
      <c r="C10" s="181">
        <f>SUM(C11+C21+C27+C30+C36+C39+C48)</f>
        <v>318182655.56</v>
      </c>
      <c r="D10" s="182"/>
      <c r="E10" s="183"/>
    </row>
    <row r="11" spans="1:5" x14ac:dyDescent="0.2">
      <c r="A11" s="179">
        <v>4110</v>
      </c>
      <c r="B11" s="180" t="s">
        <v>173</v>
      </c>
      <c r="C11" s="181">
        <f>SUM(C12:C20)</f>
        <v>0</v>
      </c>
      <c r="D11" s="182"/>
      <c r="E11" s="183"/>
    </row>
    <row r="12" spans="1:5" x14ac:dyDescent="0.2">
      <c r="A12" s="184">
        <v>4111</v>
      </c>
      <c r="B12" s="185" t="s">
        <v>174</v>
      </c>
      <c r="C12" s="186">
        <v>0</v>
      </c>
      <c r="D12" s="182"/>
      <c r="E12" s="183"/>
    </row>
    <row r="13" spans="1:5" x14ac:dyDescent="0.2">
      <c r="A13" s="184">
        <v>4112</v>
      </c>
      <c r="B13" s="185" t="s">
        <v>175</v>
      </c>
      <c r="C13" s="186">
        <v>0</v>
      </c>
      <c r="D13" s="182"/>
      <c r="E13" s="183"/>
    </row>
    <row r="14" spans="1:5" x14ac:dyDescent="0.2">
      <c r="A14" s="184">
        <v>4113</v>
      </c>
      <c r="B14" s="185" t="s">
        <v>176</v>
      </c>
      <c r="C14" s="186">
        <v>0</v>
      </c>
      <c r="D14" s="182"/>
      <c r="E14" s="183"/>
    </row>
    <row r="15" spans="1:5" x14ac:dyDescent="0.2">
      <c r="A15" s="184">
        <v>4114</v>
      </c>
      <c r="B15" s="185" t="s">
        <v>177</v>
      </c>
      <c r="C15" s="186">
        <v>0</v>
      </c>
      <c r="D15" s="182"/>
      <c r="E15" s="183"/>
    </row>
    <row r="16" spans="1:5" x14ac:dyDescent="0.2">
      <c r="A16" s="184">
        <v>4115</v>
      </c>
      <c r="B16" s="185" t="s">
        <v>178</v>
      </c>
      <c r="C16" s="186">
        <v>0</v>
      </c>
      <c r="D16" s="182"/>
      <c r="E16" s="183"/>
    </row>
    <row r="17" spans="1:5" x14ac:dyDescent="0.2">
      <c r="A17" s="184">
        <v>4116</v>
      </c>
      <c r="B17" s="185" t="s">
        <v>179</v>
      </c>
      <c r="C17" s="186">
        <v>0</v>
      </c>
      <c r="D17" s="182"/>
      <c r="E17" s="183"/>
    </row>
    <row r="18" spans="1:5" x14ac:dyDescent="0.2">
      <c r="A18" s="184">
        <v>4117</v>
      </c>
      <c r="B18" s="185" t="s">
        <v>180</v>
      </c>
      <c r="C18" s="186">
        <v>0</v>
      </c>
      <c r="D18" s="182"/>
      <c r="E18" s="183"/>
    </row>
    <row r="19" spans="1:5" ht="22.5" x14ac:dyDescent="0.2">
      <c r="A19" s="184">
        <v>4118</v>
      </c>
      <c r="B19" s="187" t="s">
        <v>356</v>
      </c>
      <c r="C19" s="186">
        <v>0</v>
      </c>
      <c r="D19" s="182"/>
      <c r="E19" s="183"/>
    </row>
    <row r="20" spans="1:5" x14ac:dyDescent="0.2">
      <c r="A20" s="184">
        <v>4119</v>
      </c>
      <c r="B20" s="185" t="s">
        <v>181</v>
      </c>
      <c r="C20" s="186">
        <v>0</v>
      </c>
      <c r="D20" s="182"/>
      <c r="E20" s="183"/>
    </row>
    <row r="21" spans="1:5" x14ac:dyDescent="0.2">
      <c r="A21" s="179">
        <v>4120</v>
      </c>
      <c r="B21" s="180" t="s">
        <v>182</v>
      </c>
      <c r="C21" s="181">
        <f>SUM(C22:C26)</f>
        <v>0</v>
      </c>
      <c r="D21" s="182"/>
      <c r="E21" s="183"/>
    </row>
    <row r="22" spans="1:5" x14ac:dyDescent="0.2">
      <c r="A22" s="184">
        <v>4121</v>
      </c>
      <c r="B22" s="185" t="s">
        <v>183</v>
      </c>
      <c r="C22" s="186">
        <v>0</v>
      </c>
      <c r="D22" s="182"/>
      <c r="E22" s="183"/>
    </row>
    <row r="23" spans="1:5" x14ac:dyDescent="0.2">
      <c r="A23" s="184">
        <v>4122</v>
      </c>
      <c r="B23" s="185" t="s">
        <v>357</v>
      </c>
      <c r="C23" s="186">
        <v>0</v>
      </c>
      <c r="D23" s="182"/>
      <c r="E23" s="183"/>
    </row>
    <row r="24" spans="1:5" x14ac:dyDescent="0.2">
      <c r="A24" s="184">
        <v>4123</v>
      </c>
      <c r="B24" s="185" t="s">
        <v>184</v>
      </c>
      <c r="C24" s="186">
        <v>0</v>
      </c>
      <c r="D24" s="182"/>
      <c r="E24" s="183"/>
    </row>
    <row r="25" spans="1:5" x14ac:dyDescent="0.2">
      <c r="A25" s="184">
        <v>4124</v>
      </c>
      <c r="B25" s="185" t="s">
        <v>185</v>
      </c>
      <c r="C25" s="186">
        <v>0</v>
      </c>
      <c r="D25" s="182"/>
      <c r="E25" s="183"/>
    </row>
    <row r="26" spans="1:5" x14ac:dyDescent="0.2">
      <c r="A26" s="184">
        <v>4129</v>
      </c>
      <c r="B26" s="185" t="s">
        <v>186</v>
      </c>
      <c r="C26" s="186">
        <v>0</v>
      </c>
      <c r="D26" s="182"/>
      <c r="E26" s="183"/>
    </row>
    <row r="27" spans="1:5" x14ac:dyDescent="0.2">
      <c r="A27" s="179">
        <v>4130</v>
      </c>
      <c r="B27" s="180" t="s">
        <v>187</v>
      </c>
      <c r="C27" s="181">
        <f>SUM(C28:C29)</f>
        <v>0</v>
      </c>
      <c r="D27" s="182"/>
      <c r="E27" s="183"/>
    </row>
    <row r="28" spans="1:5" x14ac:dyDescent="0.2">
      <c r="A28" s="184">
        <v>4131</v>
      </c>
      <c r="B28" s="185" t="s">
        <v>188</v>
      </c>
      <c r="C28" s="186">
        <v>0</v>
      </c>
      <c r="D28" s="182"/>
      <c r="E28" s="183"/>
    </row>
    <row r="29" spans="1:5" ht="22.5" x14ac:dyDescent="0.2">
      <c r="A29" s="184">
        <v>4132</v>
      </c>
      <c r="B29" s="187" t="s">
        <v>358</v>
      </c>
      <c r="C29" s="186">
        <v>0</v>
      </c>
      <c r="D29" s="182"/>
      <c r="E29" s="183"/>
    </row>
    <row r="30" spans="1:5" x14ac:dyDescent="0.2">
      <c r="A30" s="179">
        <v>4140</v>
      </c>
      <c r="B30" s="180" t="s">
        <v>189</v>
      </c>
      <c r="C30" s="181">
        <f>SUM(C31:C35)</f>
        <v>0</v>
      </c>
      <c r="D30" s="182"/>
      <c r="E30" s="183"/>
    </row>
    <row r="31" spans="1:5" x14ac:dyDescent="0.2">
      <c r="A31" s="184">
        <v>4141</v>
      </c>
      <c r="B31" s="185" t="s">
        <v>190</v>
      </c>
      <c r="C31" s="186">
        <v>0</v>
      </c>
      <c r="D31" s="182"/>
      <c r="E31" s="183"/>
    </row>
    <row r="32" spans="1:5" x14ac:dyDescent="0.2">
      <c r="A32" s="184">
        <v>4143</v>
      </c>
      <c r="B32" s="185" t="s">
        <v>191</v>
      </c>
      <c r="C32" s="186">
        <v>0</v>
      </c>
      <c r="D32" s="182"/>
      <c r="E32" s="183"/>
    </row>
    <row r="33" spans="1:5" x14ac:dyDescent="0.2">
      <c r="A33" s="184">
        <v>4144</v>
      </c>
      <c r="B33" s="185" t="s">
        <v>192</v>
      </c>
      <c r="C33" s="186">
        <v>0</v>
      </c>
      <c r="D33" s="182"/>
      <c r="E33" s="183"/>
    </row>
    <row r="34" spans="1:5" ht="22.5" x14ac:dyDescent="0.2">
      <c r="A34" s="184">
        <v>4145</v>
      </c>
      <c r="B34" s="187" t="s">
        <v>359</v>
      </c>
      <c r="C34" s="186">
        <v>0</v>
      </c>
      <c r="D34" s="182"/>
      <c r="E34" s="183"/>
    </row>
    <row r="35" spans="1:5" x14ac:dyDescent="0.2">
      <c r="A35" s="184">
        <v>4149</v>
      </c>
      <c r="B35" s="185" t="s">
        <v>193</v>
      </c>
      <c r="C35" s="186">
        <v>0</v>
      </c>
      <c r="D35" s="182"/>
      <c r="E35" s="183"/>
    </row>
    <row r="36" spans="1:5" x14ac:dyDescent="0.2">
      <c r="A36" s="179">
        <v>4150</v>
      </c>
      <c r="B36" s="180" t="s">
        <v>360</v>
      </c>
      <c r="C36" s="181">
        <f>SUM(C37:C38)</f>
        <v>25590316.140000001</v>
      </c>
      <c r="D36" s="182"/>
      <c r="E36" s="183"/>
    </row>
    <row r="37" spans="1:5" x14ac:dyDescent="0.2">
      <c r="A37" s="184">
        <v>4151</v>
      </c>
      <c r="B37" s="185" t="s">
        <v>360</v>
      </c>
      <c r="C37" s="186">
        <v>25590316.140000001</v>
      </c>
      <c r="D37" s="182"/>
      <c r="E37" s="183"/>
    </row>
    <row r="38" spans="1:5" ht="22.5" x14ac:dyDescent="0.2">
      <c r="A38" s="184">
        <v>4154</v>
      </c>
      <c r="B38" s="187" t="s">
        <v>361</v>
      </c>
      <c r="C38" s="186">
        <v>0</v>
      </c>
      <c r="D38" s="182"/>
      <c r="E38" s="183"/>
    </row>
    <row r="39" spans="1:5" x14ac:dyDescent="0.2">
      <c r="A39" s="179">
        <v>4160</v>
      </c>
      <c r="B39" s="180" t="s">
        <v>362</v>
      </c>
      <c r="C39" s="181">
        <f>SUM(C40:C47)</f>
        <v>0</v>
      </c>
      <c r="D39" s="182"/>
      <c r="E39" s="183"/>
    </row>
    <row r="40" spans="1:5" x14ac:dyDescent="0.2">
      <c r="A40" s="184">
        <v>4161</v>
      </c>
      <c r="B40" s="185" t="s">
        <v>194</v>
      </c>
      <c r="C40" s="186">
        <v>0</v>
      </c>
      <c r="D40" s="182"/>
      <c r="E40" s="183"/>
    </row>
    <row r="41" spans="1:5" x14ac:dyDescent="0.2">
      <c r="A41" s="184">
        <v>4162</v>
      </c>
      <c r="B41" s="185" t="s">
        <v>195</v>
      </c>
      <c r="C41" s="186">
        <v>0</v>
      </c>
      <c r="D41" s="182"/>
      <c r="E41" s="183"/>
    </row>
    <row r="42" spans="1:5" x14ac:dyDescent="0.2">
      <c r="A42" s="184">
        <v>4163</v>
      </c>
      <c r="B42" s="185" t="s">
        <v>196</v>
      </c>
      <c r="C42" s="186">
        <v>0</v>
      </c>
      <c r="D42" s="182"/>
      <c r="E42" s="183"/>
    </row>
    <row r="43" spans="1:5" x14ac:dyDescent="0.2">
      <c r="A43" s="184">
        <v>4164</v>
      </c>
      <c r="B43" s="185" t="s">
        <v>197</v>
      </c>
      <c r="C43" s="186">
        <v>0</v>
      </c>
      <c r="D43" s="182"/>
      <c r="E43" s="183"/>
    </row>
    <row r="44" spans="1:5" x14ac:dyDescent="0.2">
      <c r="A44" s="184">
        <v>4165</v>
      </c>
      <c r="B44" s="185" t="s">
        <v>198</v>
      </c>
      <c r="C44" s="186">
        <v>0</v>
      </c>
      <c r="D44" s="182"/>
      <c r="E44" s="183"/>
    </row>
    <row r="45" spans="1:5" ht="22.5" x14ac:dyDescent="0.2">
      <c r="A45" s="184">
        <v>4166</v>
      </c>
      <c r="B45" s="187" t="s">
        <v>363</v>
      </c>
      <c r="C45" s="186">
        <v>0</v>
      </c>
      <c r="D45" s="182"/>
      <c r="E45" s="183"/>
    </row>
    <row r="46" spans="1:5" x14ac:dyDescent="0.2">
      <c r="A46" s="184">
        <v>4168</v>
      </c>
      <c r="B46" s="185" t="s">
        <v>199</v>
      </c>
      <c r="C46" s="186">
        <v>0</v>
      </c>
      <c r="D46" s="182"/>
      <c r="E46" s="183"/>
    </row>
    <row r="47" spans="1:5" x14ac:dyDescent="0.2">
      <c r="A47" s="184">
        <v>4169</v>
      </c>
      <c r="B47" s="185" t="s">
        <v>200</v>
      </c>
      <c r="C47" s="186">
        <v>0</v>
      </c>
      <c r="D47" s="182"/>
      <c r="E47" s="183"/>
    </row>
    <row r="48" spans="1:5" x14ac:dyDescent="0.2">
      <c r="A48" s="179">
        <v>4170</v>
      </c>
      <c r="B48" s="180" t="s">
        <v>440</v>
      </c>
      <c r="C48" s="181">
        <f>SUM(C49:C56)</f>
        <v>292592339.42000002</v>
      </c>
      <c r="D48" s="182"/>
      <c r="E48" s="183"/>
    </row>
    <row r="49" spans="1:5" x14ac:dyDescent="0.2">
      <c r="A49" s="184">
        <v>4171</v>
      </c>
      <c r="B49" s="185" t="s">
        <v>364</v>
      </c>
      <c r="C49" s="186">
        <v>0</v>
      </c>
      <c r="D49" s="182"/>
      <c r="E49" s="183"/>
    </row>
    <row r="50" spans="1:5" x14ac:dyDescent="0.2">
      <c r="A50" s="184">
        <v>4172</v>
      </c>
      <c r="B50" s="185" t="s">
        <v>365</v>
      </c>
      <c r="C50" s="186">
        <v>0</v>
      </c>
      <c r="D50" s="182"/>
      <c r="E50" s="183"/>
    </row>
    <row r="51" spans="1:5" ht="22.5" x14ac:dyDescent="0.2">
      <c r="A51" s="184">
        <v>4173</v>
      </c>
      <c r="B51" s="187" t="s">
        <v>366</v>
      </c>
      <c r="C51" s="186">
        <v>292592339.42000002</v>
      </c>
      <c r="D51" s="182"/>
      <c r="E51" s="183"/>
    </row>
    <row r="52" spans="1:5" ht="22.5" x14ac:dyDescent="0.2">
      <c r="A52" s="184">
        <v>4174</v>
      </c>
      <c r="B52" s="187" t="s">
        <v>367</v>
      </c>
      <c r="C52" s="186">
        <v>0</v>
      </c>
      <c r="D52" s="182"/>
      <c r="E52" s="183"/>
    </row>
    <row r="53" spans="1:5" ht="22.5" x14ac:dyDescent="0.2">
      <c r="A53" s="184">
        <v>4175</v>
      </c>
      <c r="B53" s="187" t="s">
        <v>368</v>
      </c>
      <c r="C53" s="186">
        <v>0</v>
      </c>
      <c r="D53" s="182"/>
      <c r="E53" s="183"/>
    </row>
    <row r="54" spans="1:5" ht="22.5" x14ac:dyDescent="0.2">
      <c r="A54" s="184">
        <v>4176</v>
      </c>
      <c r="B54" s="187" t="s">
        <v>369</v>
      </c>
      <c r="C54" s="186">
        <v>0</v>
      </c>
      <c r="D54" s="182"/>
      <c r="E54" s="183"/>
    </row>
    <row r="55" spans="1:5" ht="22.5" x14ac:dyDescent="0.2">
      <c r="A55" s="184">
        <v>4177</v>
      </c>
      <c r="B55" s="187" t="s">
        <v>370</v>
      </c>
      <c r="C55" s="186">
        <v>0</v>
      </c>
      <c r="D55" s="182"/>
      <c r="E55" s="183"/>
    </row>
    <row r="56" spans="1:5" ht="22.5" x14ac:dyDescent="0.2">
      <c r="A56" s="184">
        <v>4178</v>
      </c>
      <c r="B56" s="187" t="s">
        <v>371</v>
      </c>
      <c r="C56" s="186">
        <v>0</v>
      </c>
      <c r="D56" s="182"/>
      <c r="E56" s="183"/>
    </row>
    <row r="57" spans="1:5" ht="33.75" x14ac:dyDescent="0.2">
      <c r="A57" s="179">
        <v>4200</v>
      </c>
      <c r="B57" s="188" t="s">
        <v>372</v>
      </c>
      <c r="C57" s="181">
        <f>+C58+C64</f>
        <v>7437369.6500000004</v>
      </c>
      <c r="D57" s="182"/>
      <c r="E57" s="183"/>
    </row>
    <row r="58" spans="1:5" ht="22.5" x14ac:dyDescent="0.2">
      <c r="A58" s="179">
        <v>4210</v>
      </c>
      <c r="B58" s="188" t="s">
        <v>373</v>
      </c>
      <c r="C58" s="181">
        <f>SUM(C59:C63)</f>
        <v>0</v>
      </c>
      <c r="D58" s="182"/>
      <c r="E58" s="183"/>
    </row>
    <row r="59" spans="1:5" x14ac:dyDescent="0.2">
      <c r="A59" s="184">
        <v>4211</v>
      </c>
      <c r="B59" s="185" t="s">
        <v>201</v>
      </c>
      <c r="C59" s="186">
        <v>0</v>
      </c>
      <c r="D59" s="182"/>
      <c r="E59" s="183"/>
    </row>
    <row r="60" spans="1:5" x14ac:dyDescent="0.2">
      <c r="A60" s="184">
        <v>4212</v>
      </c>
      <c r="B60" s="185" t="s">
        <v>202</v>
      </c>
      <c r="C60" s="186">
        <v>0</v>
      </c>
      <c r="D60" s="182"/>
      <c r="E60" s="183"/>
    </row>
    <row r="61" spans="1:5" x14ac:dyDescent="0.2">
      <c r="A61" s="184">
        <v>4213</v>
      </c>
      <c r="B61" s="185" t="s">
        <v>203</v>
      </c>
      <c r="C61" s="186">
        <v>0</v>
      </c>
      <c r="D61" s="182"/>
      <c r="E61" s="183"/>
    </row>
    <row r="62" spans="1:5" x14ac:dyDescent="0.2">
      <c r="A62" s="184">
        <v>4214</v>
      </c>
      <c r="B62" s="185" t="s">
        <v>374</v>
      </c>
      <c r="C62" s="186">
        <v>0</v>
      </c>
      <c r="D62" s="182"/>
      <c r="E62" s="183"/>
    </row>
    <row r="63" spans="1:5" x14ac:dyDescent="0.2">
      <c r="A63" s="184">
        <v>4215</v>
      </c>
      <c r="B63" s="185" t="s">
        <v>375</v>
      </c>
      <c r="C63" s="186">
        <v>0</v>
      </c>
      <c r="D63" s="182"/>
      <c r="E63" s="183"/>
    </row>
    <row r="64" spans="1:5" x14ac:dyDescent="0.2">
      <c r="A64" s="179">
        <v>4220</v>
      </c>
      <c r="B64" s="180" t="s">
        <v>204</v>
      </c>
      <c r="C64" s="181">
        <f>SUM(C65:C68)</f>
        <v>7437369.6500000004</v>
      </c>
      <c r="D64" s="182"/>
      <c r="E64" s="183"/>
    </row>
    <row r="65" spans="1:5" x14ac:dyDescent="0.2">
      <c r="A65" s="184">
        <v>4221</v>
      </c>
      <c r="B65" s="185" t="s">
        <v>205</v>
      </c>
      <c r="C65" s="186">
        <v>7437369.6500000004</v>
      </c>
      <c r="D65" s="182"/>
      <c r="E65" s="183"/>
    </row>
    <row r="66" spans="1:5" x14ac:dyDescent="0.2">
      <c r="A66" s="184">
        <v>4223</v>
      </c>
      <c r="B66" s="185" t="s">
        <v>206</v>
      </c>
      <c r="C66" s="186">
        <v>0</v>
      </c>
      <c r="D66" s="182"/>
      <c r="E66" s="183"/>
    </row>
    <row r="67" spans="1:5" x14ac:dyDescent="0.2">
      <c r="A67" s="184">
        <v>4225</v>
      </c>
      <c r="B67" s="185" t="s">
        <v>208</v>
      </c>
      <c r="C67" s="186">
        <v>0</v>
      </c>
      <c r="D67" s="182"/>
      <c r="E67" s="183"/>
    </row>
    <row r="68" spans="1:5" x14ac:dyDescent="0.2">
      <c r="A68" s="184">
        <v>4227</v>
      </c>
      <c r="B68" s="185" t="s">
        <v>376</v>
      </c>
      <c r="C68" s="186">
        <v>0</v>
      </c>
      <c r="D68" s="182"/>
      <c r="E68" s="183"/>
    </row>
    <row r="69" spans="1:5" x14ac:dyDescent="0.2">
      <c r="A69" s="189">
        <v>4300</v>
      </c>
      <c r="B69" s="180" t="s">
        <v>209</v>
      </c>
      <c r="C69" s="181">
        <f>C70+C73+C79+C81+C83</f>
        <v>321921.45999999996</v>
      </c>
      <c r="D69" s="185"/>
      <c r="E69" s="185"/>
    </row>
    <row r="70" spans="1:5" x14ac:dyDescent="0.2">
      <c r="A70" s="189">
        <v>4310</v>
      </c>
      <c r="B70" s="180" t="s">
        <v>210</v>
      </c>
      <c r="C70" s="181">
        <f>SUM(C71:C72)</f>
        <v>0</v>
      </c>
      <c r="D70" s="185"/>
      <c r="E70" s="185"/>
    </row>
    <row r="71" spans="1:5" x14ac:dyDescent="0.2">
      <c r="A71" s="190">
        <v>4311</v>
      </c>
      <c r="B71" s="185" t="s">
        <v>377</v>
      </c>
      <c r="C71" s="186">
        <v>0</v>
      </c>
      <c r="D71" s="185"/>
      <c r="E71" s="185"/>
    </row>
    <row r="72" spans="1:5" x14ac:dyDescent="0.2">
      <c r="A72" s="190">
        <v>4319</v>
      </c>
      <c r="B72" s="185" t="s">
        <v>211</v>
      </c>
      <c r="C72" s="186">
        <v>0</v>
      </c>
      <c r="D72" s="185"/>
      <c r="E72" s="185"/>
    </row>
    <row r="73" spans="1:5" x14ac:dyDescent="0.2">
      <c r="A73" s="189">
        <v>4320</v>
      </c>
      <c r="B73" s="180" t="s">
        <v>212</v>
      </c>
      <c r="C73" s="181">
        <f>SUM(C74:C78)</f>
        <v>0</v>
      </c>
      <c r="D73" s="185"/>
      <c r="E73" s="185"/>
    </row>
    <row r="74" spans="1:5" x14ac:dyDescent="0.2">
      <c r="A74" s="190">
        <v>4321</v>
      </c>
      <c r="B74" s="185" t="s">
        <v>213</v>
      </c>
      <c r="C74" s="186">
        <v>0</v>
      </c>
      <c r="D74" s="185"/>
      <c r="E74" s="185"/>
    </row>
    <row r="75" spans="1:5" x14ac:dyDescent="0.2">
      <c r="A75" s="190">
        <v>4322</v>
      </c>
      <c r="B75" s="185" t="s">
        <v>214</v>
      </c>
      <c r="C75" s="186">
        <v>0</v>
      </c>
      <c r="D75" s="185"/>
      <c r="E75" s="185"/>
    </row>
    <row r="76" spans="1:5" x14ac:dyDescent="0.2">
      <c r="A76" s="190">
        <v>4323</v>
      </c>
      <c r="B76" s="185" t="s">
        <v>215</v>
      </c>
      <c r="C76" s="186">
        <v>0</v>
      </c>
      <c r="D76" s="185"/>
      <c r="E76" s="185"/>
    </row>
    <row r="77" spans="1:5" x14ac:dyDescent="0.2">
      <c r="A77" s="190">
        <v>4324</v>
      </c>
      <c r="B77" s="185" t="s">
        <v>216</v>
      </c>
      <c r="C77" s="186">
        <v>0</v>
      </c>
      <c r="D77" s="185"/>
      <c r="E77" s="185"/>
    </row>
    <row r="78" spans="1:5" x14ac:dyDescent="0.2">
      <c r="A78" s="190">
        <v>4325</v>
      </c>
      <c r="B78" s="185" t="s">
        <v>217</v>
      </c>
      <c r="C78" s="186">
        <v>0</v>
      </c>
      <c r="D78" s="185"/>
      <c r="E78" s="185"/>
    </row>
    <row r="79" spans="1:5" x14ac:dyDescent="0.2">
      <c r="A79" s="189">
        <v>4330</v>
      </c>
      <c r="B79" s="180" t="s">
        <v>218</v>
      </c>
      <c r="C79" s="181">
        <f>SUM(C80)</f>
        <v>0</v>
      </c>
      <c r="D79" s="185"/>
      <c r="E79" s="185"/>
    </row>
    <row r="80" spans="1:5" x14ac:dyDescent="0.2">
      <c r="A80" s="190">
        <v>4331</v>
      </c>
      <c r="B80" s="185" t="s">
        <v>218</v>
      </c>
      <c r="C80" s="186">
        <v>0</v>
      </c>
      <c r="D80" s="185"/>
      <c r="E80" s="185"/>
    </row>
    <row r="81" spans="1:5" x14ac:dyDescent="0.2">
      <c r="A81" s="189">
        <v>4340</v>
      </c>
      <c r="B81" s="180" t="s">
        <v>219</v>
      </c>
      <c r="C81" s="181">
        <f>SUM(C82)</f>
        <v>0</v>
      </c>
      <c r="D81" s="185"/>
      <c r="E81" s="185"/>
    </row>
    <row r="82" spans="1:5" x14ac:dyDescent="0.2">
      <c r="A82" s="190">
        <v>4341</v>
      </c>
      <c r="B82" s="185" t="s">
        <v>219</v>
      </c>
      <c r="C82" s="186">
        <v>0</v>
      </c>
      <c r="D82" s="185"/>
      <c r="E82" s="185"/>
    </row>
    <row r="83" spans="1:5" x14ac:dyDescent="0.2">
      <c r="A83" s="189">
        <v>4390</v>
      </c>
      <c r="B83" s="180" t="s">
        <v>220</v>
      </c>
      <c r="C83" s="181">
        <f>SUM(C84:C90)</f>
        <v>321921.45999999996</v>
      </c>
      <c r="D83" s="185"/>
      <c r="E83" s="185"/>
    </row>
    <row r="84" spans="1:5" x14ac:dyDescent="0.2">
      <c r="A84" s="190">
        <v>4392</v>
      </c>
      <c r="B84" s="185" t="s">
        <v>221</v>
      </c>
      <c r="C84" s="186">
        <v>2859.97</v>
      </c>
      <c r="D84" s="185"/>
      <c r="E84" s="185"/>
    </row>
    <row r="85" spans="1:5" x14ac:dyDescent="0.2">
      <c r="A85" s="190">
        <v>4393</v>
      </c>
      <c r="B85" s="185" t="s">
        <v>378</v>
      </c>
      <c r="C85" s="186">
        <v>0</v>
      </c>
      <c r="D85" s="185"/>
      <c r="E85" s="185"/>
    </row>
    <row r="86" spans="1:5" x14ac:dyDescent="0.2">
      <c r="A86" s="190">
        <v>4394</v>
      </c>
      <c r="B86" s="185" t="s">
        <v>222</v>
      </c>
      <c r="C86" s="186">
        <v>0</v>
      </c>
      <c r="D86" s="185"/>
      <c r="E86" s="185"/>
    </row>
    <row r="87" spans="1:5" x14ac:dyDescent="0.2">
      <c r="A87" s="190">
        <v>4395</v>
      </c>
      <c r="B87" s="185" t="s">
        <v>223</v>
      </c>
      <c r="C87" s="186">
        <v>0</v>
      </c>
      <c r="D87" s="185"/>
      <c r="E87" s="185"/>
    </row>
    <row r="88" spans="1:5" x14ac:dyDescent="0.2">
      <c r="A88" s="190">
        <v>4396</v>
      </c>
      <c r="B88" s="185" t="s">
        <v>224</v>
      </c>
      <c r="C88" s="186">
        <v>0</v>
      </c>
      <c r="D88" s="185"/>
      <c r="E88" s="185"/>
    </row>
    <row r="89" spans="1:5" x14ac:dyDescent="0.2">
      <c r="A89" s="190">
        <v>4397</v>
      </c>
      <c r="B89" s="185" t="s">
        <v>379</v>
      </c>
      <c r="C89" s="186">
        <v>0</v>
      </c>
      <c r="D89" s="185"/>
      <c r="E89" s="185"/>
    </row>
    <row r="90" spans="1:5" x14ac:dyDescent="0.2">
      <c r="A90" s="190">
        <v>4399</v>
      </c>
      <c r="B90" s="185" t="s">
        <v>220</v>
      </c>
      <c r="C90" s="186">
        <v>319061.49</v>
      </c>
      <c r="D90" s="185"/>
      <c r="E90" s="185"/>
    </row>
    <row r="91" spans="1:5" x14ac:dyDescent="0.2">
      <c r="A91" s="183"/>
      <c r="B91" s="183"/>
      <c r="C91" s="183"/>
      <c r="D91" s="183"/>
      <c r="E91" s="183"/>
    </row>
    <row r="92" spans="1:5" x14ac:dyDescent="0.2">
      <c r="A92" s="175" t="s">
        <v>499</v>
      </c>
      <c r="B92" s="175"/>
      <c r="C92" s="175"/>
      <c r="D92" s="175"/>
      <c r="E92" s="175"/>
    </row>
    <row r="93" spans="1:5" x14ac:dyDescent="0.2">
      <c r="A93" s="176" t="s">
        <v>40</v>
      </c>
      <c r="B93" s="176" t="s">
        <v>37</v>
      </c>
      <c r="C93" s="176" t="s">
        <v>38</v>
      </c>
      <c r="D93" s="176" t="s">
        <v>225</v>
      </c>
      <c r="E93" s="176" t="s">
        <v>538</v>
      </c>
    </row>
    <row r="94" spans="1:5" x14ac:dyDescent="0.2">
      <c r="A94" s="189">
        <v>5000</v>
      </c>
      <c r="B94" s="180" t="s">
        <v>226</v>
      </c>
      <c r="C94" s="181">
        <f>C95+C123+C156+C166+C181+C210</f>
        <v>227905396.09</v>
      </c>
      <c r="D94" s="191">
        <v>1</v>
      </c>
      <c r="E94" s="185"/>
    </row>
    <row r="95" spans="1:5" x14ac:dyDescent="0.2">
      <c r="A95" s="189">
        <v>5100</v>
      </c>
      <c r="B95" s="180" t="s">
        <v>227</v>
      </c>
      <c r="C95" s="181">
        <f>C96+C103+C113</f>
        <v>190581230.05000001</v>
      </c>
      <c r="D95" s="191">
        <f>C95/$C$94</f>
        <v>0.83622956419487038</v>
      </c>
      <c r="E95" s="185"/>
    </row>
    <row r="96" spans="1:5" x14ac:dyDescent="0.2">
      <c r="A96" s="189">
        <v>5110</v>
      </c>
      <c r="B96" s="180" t="s">
        <v>228</v>
      </c>
      <c r="C96" s="181">
        <f>SUM(C97:C102)</f>
        <v>101761578.36000001</v>
      </c>
      <c r="D96" s="191">
        <f t="shared" ref="D96:D159" si="0">C96/$C$94</f>
        <v>0.44650798140740072</v>
      </c>
      <c r="E96" s="185"/>
    </row>
    <row r="97" spans="1:5" x14ac:dyDescent="0.2">
      <c r="A97" s="190">
        <v>5111</v>
      </c>
      <c r="B97" s="185" t="s">
        <v>229</v>
      </c>
      <c r="C97" s="186">
        <v>56056592.490000002</v>
      </c>
      <c r="D97" s="192">
        <f t="shared" si="0"/>
        <v>0.24596430559223448</v>
      </c>
      <c r="E97" s="185"/>
    </row>
    <row r="98" spans="1:5" x14ac:dyDescent="0.2">
      <c r="A98" s="190">
        <v>5112</v>
      </c>
      <c r="B98" s="185" t="s">
        <v>230</v>
      </c>
      <c r="C98" s="186">
        <v>142448.24</v>
      </c>
      <c r="D98" s="192">
        <f t="shared" si="0"/>
        <v>6.2503232676310602E-4</v>
      </c>
      <c r="E98" s="185"/>
    </row>
    <row r="99" spans="1:5" x14ac:dyDescent="0.2">
      <c r="A99" s="190">
        <v>5113</v>
      </c>
      <c r="B99" s="185" t="s">
        <v>231</v>
      </c>
      <c r="C99" s="186">
        <v>11507090.25</v>
      </c>
      <c r="D99" s="192">
        <f t="shared" si="0"/>
        <v>5.0490644133129002E-2</v>
      </c>
      <c r="E99" s="185"/>
    </row>
    <row r="100" spans="1:5" x14ac:dyDescent="0.2">
      <c r="A100" s="190">
        <v>5114</v>
      </c>
      <c r="B100" s="185" t="s">
        <v>232</v>
      </c>
      <c r="C100" s="186">
        <v>16538026.23</v>
      </c>
      <c r="D100" s="192">
        <f t="shared" si="0"/>
        <v>7.2565312246793495E-2</v>
      </c>
      <c r="E100" s="185"/>
    </row>
    <row r="101" spans="1:5" x14ac:dyDescent="0.2">
      <c r="A101" s="190">
        <v>5115</v>
      </c>
      <c r="B101" s="185" t="s">
        <v>233</v>
      </c>
      <c r="C101" s="186">
        <v>17517421.149999999</v>
      </c>
      <c r="D101" s="192">
        <f t="shared" si="0"/>
        <v>7.6862687108480557E-2</v>
      </c>
      <c r="E101" s="185"/>
    </row>
    <row r="102" spans="1:5" x14ac:dyDescent="0.2">
      <c r="A102" s="190">
        <v>5116</v>
      </c>
      <c r="B102" s="185" t="s">
        <v>234</v>
      </c>
      <c r="C102" s="186">
        <v>0</v>
      </c>
      <c r="D102" s="192">
        <f t="shared" si="0"/>
        <v>0</v>
      </c>
      <c r="E102" s="185"/>
    </row>
    <row r="103" spans="1:5" x14ac:dyDescent="0.2">
      <c r="A103" s="189">
        <v>5120</v>
      </c>
      <c r="B103" s="180" t="s">
        <v>235</v>
      </c>
      <c r="C103" s="181">
        <f>SUM(C104:C112)</f>
        <v>21896283.620000001</v>
      </c>
      <c r="D103" s="191">
        <f t="shared" si="0"/>
        <v>9.6076196508103492E-2</v>
      </c>
      <c r="E103" s="185"/>
    </row>
    <row r="104" spans="1:5" x14ac:dyDescent="0.2">
      <c r="A104" s="190">
        <v>5121</v>
      </c>
      <c r="B104" s="185" t="s">
        <v>236</v>
      </c>
      <c r="C104" s="186">
        <v>1752704.77</v>
      </c>
      <c r="D104" s="192">
        <f t="shared" si="0"/>
        <v>7.6904926345309332E-3</v>
      </c>
      <c r="E104" s="185"/>
    </row>
    <row r="105" spans="1:5" x14ac:dyDescent="0.2">
      <c r="A105" s="190">
        <v>5122</v>
      </c>
      <c r="B105" s="185" t="s">
        <v>237</v>
      </c>
      <c r="C105" s="186">
        <v>209381.07</v>
      </c>
      <c r="D105" s="192">
        <f t="shared" si="0"/>
        <v>9.187192299620465E-4</v>
      </c>
      <c r="E105" s="185"/>
    </row>
    <row r="106" spans="1:5" x14ac:dyDescent="0.2">
      <c r="A106" s="190">
        <v>5123</v>
      </c>
      <c r="B106" s="185" t="s">
        <v>238</v>
      </c>
      <c r="C106" s="186">
        <v>17280</v>
      </c>
      <c r="D106" s="192">
        <f t="shared" si="0"/>
        <v>7.5820934021132683E-5</v>
      </c>
      <c r="E106" s="185"/>
    </row>
    <row r="107" spans="1:5" x14ac:dyDescent="0.2">
      <c r="A107" s="190">
        <v>5124</v>
      </c>
      <c r="B107" s="185" t="s">
        <v>239</v>
      </c>
      <c r="C107" s="186">
        <v>6714047.3099999996</v>
      </c>
      <c r="D107" s="192">
        <f t="shared" si="0"/>
        <v>2.9459799658927855E-2</v>
      </c>
      <c r="E107" s="185"/>
    </row>
    <row r="108" spans="1:5" x14ac:dyDescent="0.2">
      <c r="A108" s="190">
        <v>5125</v>
      </c>
      <c r="B108" s="185" t="s">
        <v>240</v>
      </c>
      <c r="C108" s="186">
        <v>998810.21</v>
      </c>
      <c r="D108" s="192">
        <f t="shared" si="0"/>
        <v>4.3825649902803051E-3</v>
      </c>
      <c r="E108" s="185"/>
    </row>
    <row r="109" spans="1:5" x14ac:dyDescent="0.2">
      <c r="A109" s="190">
        <v>5126</v>
      </c>
      <c r="B109" s="185" t="s">
        <v>241</v>
      </c>
      <c r="C109" s="186">
        <v>7075086.6699999999</v>
      </c>
      <c r="D109" s="192">
        <f t="shared" si="0"/>
        <v>3.1043962939807022E-2</v>
      </c>
      <c r="E109" s="185"/>
    </row>
    <row r="110" spans="1:5" x14ac:dyDescent="0.2">
      <c r="A110" s="190">
        <v>5127</v>
      </c>
      <c r="B110" s="185" t="s">
        <v>242</v>
      </c>
      <c r="C110" s="186">
        <v>3049410.13</v>
      </c>
      <c r="D110" s="192">
        <f t="shared" si="0"/>
        <v>1.3380157654519885E-2</v>
      </c>
      <c r="E110" s="185"/>
    </row>
    <row r="111" spans="1:5" x14ac:dyDescent="0.2">
      <c r="A111" s="190">
        <v>5128</v>
      </c>
      <c r="B111" s="185" t="s">
        <v>243</v>
      </c>
      <c r="C111" s="186">
        <v>0</v>
      </c>
      <c r="D111" s="192">
        <f t="shared" si="0"/>
        <v>0</v>
      </c>
      <c r="E111" s="185"/>
    </row>
    <row r="112" spans="1:5" x14ac:dyDescent="0.2">
      <c r="A112" s="190">
        <v>5129</v>
      </c>
      <c r="B112" s="185" t="s">
        <v>244</v>
      </c>
      <c r="C112" s="186">
        <v>2079563.46</v>
      </c>
      <c r="D112" s="192">
        <f t="shared" si="0"/>
        <v>9.1246784660543052E-3</v>
      </c>
      <c r="E112" s="185"/>
    </row>
    <row r="113" spans="1:5" x14ac:dyDescent="0.2">
      <c r="A113" s="189">
        <v>5130</v>
      </c>
      <c r="B113" s="180" t="s">
        <v>245</v>
      </c>
      <c r="C113" s="181">
        <f>SUM(C114:C122)</f>
        <v>66923368.07</v>
      </c>
      <c r="D113" s="191">
        <f t="shared" si="0"/>
        <v>0.29364538627936615</v>
      </c>
      <c r="E113" s="185"/>
    </row>
    <row r="114" spans="1:5" x14ac:dyDescent="0.2">
      <c r="A114" s="190">
        <v>5131</v>
      </c>
      <c r="B114" s="185" t="s">
        <v>246</v>
      </c>
      <c r="C114" s="186">
        <v>30808427.260000002</v>
      </c>
      <c r="D114" s="192">
        <f t="shared" si="0"/>
        <v>0.13518077144533133</v>
      </c>
      <c r="E114" s="185"/>
    </row>
    <row r="115" spans="1:5" x14ac:dyDescent="0.2">
      <c r="A115" s="190">
        <v>5132</v>
      </c>
      <c r="B115" s="185" t="s">
        <v>247</v>
      </c>
      <c r="C115" s="186">
        <v>1189720.57</v>
      </c>
      <c r="D115" s="192">
        <f t="shared" si="0"/>
        <v>5.2202387061084706E-3</v>
      </c>
      <c r="E115" s="185"/>
    </row>
    <row r="116" spans="1:5" x14ac:dyDescent="0.2">
      <c r="A116" s="190">
        <v>5133</v>
      </c>
      <c r="B116" s="185" t="s">
        <v>248</v>
      </c>
      <c r="C116" s="186">
        <v>9979227.0600000005</v>
      </c>
      <c r="D116" s="192">
        <f t="shared" si="0"/>
        <v>4.3786708130680661E-2</v>
      </c>
      <c r="E116" s="185"/>
    </row>
    <row r="117" spans="1:5" x14ac:dyDescent="0.2">
      <c r="A117" s="190">
        <v>5134</v>
      </c>
      <c r="B117" s="185" t="s">
        <v>249</v>
      </c>
      <c r="C117" s="186">
        <v>4086840.72</v>
      </c>
      <c r="D117" s="192">
        <f t="shared" si="0"/>
        <v>1.7932180589467498E-2</v>
      </c>
      <c r="E117" s="185"/>
    </row>
    <row r="118" spans="1:5" x14ac:dyDescent="0.2">
      <c r="A118" s="190">
        <v>5135</v>
      </c>
      <c r="B118" s="185" t="s">
        <v>250</v>
      </c>
      <c r="C118" s="186">
        <v>6656898.79</v>
      </c>
      <c r="D118" s="192">
        <f t="shared" si="0"/>
        <v>2.920904420960347E-2</v>
      </c>
      <c r="E118" s="185"/>
    </row>
    <row r="119" spans="1:5" x14ac:dyDescent="0.2">
      <c r="A119" s="190">
        <v>5136</v>
      </c>
      <c r="B119" s="185" t="s">
        <v>251</v>
      </c>
      <c r="C119" s="186">
        <v>2790726.38</v>
      </c>
      <c r="D119" s="192">
        <f t="shared" si="0"/>
        <v>1.2245108838484632E-2</v>
      </c>
      <c r="E119" s="185"/>
    </row>
    <row r="120" spans="1:5" x14ac:dyDescent="0.2">
      <c r="A120" s="190">
        <v>5137</v>
      </c>
      <c r="B120" s="185" t="s">
        <v>252</v>
      </c>
      <c r="C120" s="186">
        <v>195219.48</v>
      </c>
      <c r="D120" s="192">
        <f t="shared" si="0"/>
        <v>8.5658121022684215E-4</v>
      </c>
      <c r="E120" s="185"/>
    </row>
    <row r="121" spans="1:5" x14ac:dyDescent="0.2">
      <c r="A121" s="190">
        <v>5138</v>
      </c>
      <c r="B121" s="185" t="s">
        <v>253</v>
      </c>
      <c r="C121" s="186">
        <v>48552.49</v>
      </c>
      <c r="D121" s="192">
        <f t="shared" si="0"/>
        <v>2.1303791324373287E-4</v>
      </c>
      <c r="E121" s="185"/>
    </row>
    <row r="122" spans="1:5" x14ac:dyDescent="0.2">
      <c r="A122" s="190">
        <v>5139</v>
      </c>
      <c r="B122" s="185" t="s">
        <v>254</v>
      </c>
      <c r="C122" s="186">
        <v>11167755.32</v>
      </c>
      <c r="D122" s="192">
        <f t="shared" si="0"/>
        <v>4.9001715236219531E-2</v>
      </c>
      <c r="E122" s="185"/>
    </row>
    <row r="123" spans="1:5" x14ac:dyDescent="0.2">
      <c r="A123" s="189">
        <v>5200</v>
      </c>
      <c r="B123" s="180" t="s">
        <v>255</v>
      </c>
      <c r="C123" s="181">
        <f>C124+C127+C130+C133+C138+C142+C145+C147+C153</f>
        <v>45065.66</v>
      </c>
      <c r="D123" s="191">
        <f t="shared" si="0"/>
        <v>1.9773845101150455E-4</v>
      </c>
      <c r="E123" s="185"/>
    </row>
    <row r="124" spans="1:5" x14ac:dyDescent="0.2">
      <c r="A124" s="189">
        <v>5210</v>
      </c>
      <c r="B124" s="180" t="s">
        <v>256</v>
      </c>
      <c r="C124" s="181">
        <f>SUM(C125:C126)</f>
        <v>0</v>
      </c>
      <c r="D124" s="191">
        <f t="shared" si="0"/>
        <v>0</v>
      </c>
      <c r="E124" s="185"/>
    </row>
    <row r="125" spans="1:5" x14ac:dyDescent="0.2">
      <c r="A125" s="190">
        <v>5211</v>
      </c>
      <c r="B125" s="185" t="s">
        <v>257</v>
      </c>
      <c r="C125" s="186">
        <v>0</v>
      </c>
      <c r="D125" s="192">
        <f t="shared" si="0"/>
        <v>0</v>
      </c>
      <c r="E125" s="185"/>
    </row>
    <row r="126" spans="1:5" x14ac:dyDescent="0.2">
      <c r="A126" s="190">
        <v>5212</v>
      </c>
      <c r="B126" s="185" t="s">
        <v>258</v>
      </c>
      <c r="C126" s="186">
        <v>0</v>
      </c>
      <c r="D126" s="192">
        <f t="shared" si="0"/>
        <v>0</v>
      </c>
      <c r="E126" s="185"/>
    </row>
    <row r="127" spans="1:5" x14ac:dyDescent="0.2">
      <c r="A127" s="189">
        <v>5220</v>
      </c>
      <c r="B127" s="180" t="s">
        <v>259</v>
      </c>
      <c r="C127" s="181">
        <f>SUM(C128:C129)</f>
        <v>0</v>
      </c>
      <c r="D127" s="191">
        <f t="shared" si="0"/>
        <v>0</v>
      </c>
      <c r="E127" s="185"/>
    </row>
    <row r="128" spans="1:5" x14ac:dyDescent="0.2">
      <c r="A128" s="190">
        <v>5221</v>
      </c>
      <c r="B128" s="185" t="s">
        <v>260</v>
      </c>
      <c r="C128" s="186">
        <v>0</v>
      </c>
      <c r="D128" s="192">
        <f t="shared" si="0"/>
        <v>0</v>
      </c>
      <c r="E128" s="185"/>
    </row>
    <row r="129" spans="1:5" x14ac:dyDescent="0.2">
      <c r="A129" s="190">
        <v>5222</v>
      </c>
      <c r="B129" s="185" t="s">
        <v>261</v>
      </c>
      <c r="C129" s="186">
        <v>0</v>
      </c>
      <c r="D129" s="192">
        <f t="shared" si="0"/>
        <v>0</v>
      </c>
      <c r="E129" s="185"/>
    </row>
    <row r="130" spans="1:5" x14ac:dyDescent="0.2">
      <c r="A130" s="189">
        <v>5230</v>
      </c>
      <c r="B130" s="180" t="s">
        <v>206</v>
      </c>
      <c r="C130" s="181">
        <f>SUM(C131:C132)</f>
        <v>0</v>
      </c>
      <c r="D130" s="191">
        <f t="shared" si="0"/>
        <v>0</v>
      </c>
      <c r="E130" s="185"/>
    </row>
    <row r="131" spans="1:5" x14ac:dyDescent="0.2">
      <c r="A131" s="190">
        <v>5231</v>
      </c>
      <c r="B131" s="185" t="s">
        <v>262</v>
      </c>
      <c r="C131" s="186">
        <v>0</v>
      </c>
      <c r="D131" s="192">
        <f t="shared" si="0"/>
        <v>0</v>
      </c>
      <c r="E131" s="185"/>
    </row>
    <row r="132" spans="1:5" x14ac:dyDescent="0.2">
      <c r="A132" s="190">
        <v>5232</v>
      </c>
      <c r="B132" s="185" t="s">
        <v>263</v>
      </c>
      <c r="C132" s="186">
        <v>0</v>
      </c>
      <c r="D132" s="192">
        <f t="shared" si="0"/>
        <v>0</v>
      </c>
      <c r="E132" s="185"/>
    </row>
    <row r="133" spans="1:5" x14ac:dyDescent="0.2">
      <c r="A133" s="189">
        <v>5240</v>
      </c>
      <c r="B133" s="180" t="s">
        <v>207</v>
      </c>
      <c r="C133" s="181">
        <f>SUM(C134:C137)</f>
        <v>45065.66</v>
      </c>
      <c r="D133" s="191">
        <f t="shared" si="0"/>
        <v>1.9773845101150455E-4</v>
      </c>
      <c r="E133" s="185"/>
    </row>
    <row r="134" spans="1:5" x14ac:dyDescent="0.2">
      <c r="A134" s="190">
        <v>5241</v>
      </c>
      <c r="B134" s="185" t="s">
        <v>264</v>
      </c>
      <c r="C134" s="186">
        <v>45065.66</v>
      </c>
      <c r="D134" s="192">
        <f t="shared" si="0"/>
        <v>1.9773845101150455E-4</v>
      </c>
      <c r="E134" s="185"/>
    </row>
    <row r="135" spans="1:5" x14ac:dyDescent="0.2">
      <c r="A135" s="190">
        <v>5242</v>
      </c>
      <c r="B135" s="185" t="s">
        <v>265</v>
      </c>
      <c r="C135" s="186">
        <v>0</v>
      </c>
      <c r="D135" s="192">
        <f t="shared" si="0"/>
        <v>0</v>
      </c>
      <c r="E135" s="185"/>
    </row>
    <row r="136" spans="1:5" x14ac:dyDescent="0.2">
      <c r="A136" s="190">
        <v>5243</v>
      </c>
      <c r="B136" s="185" t="s">
        <v>266</v>
      </c>
      <c r="C136" s="186">
        <v>0</v>
      </c>
      <c r="D136" s="192">
        <f t="shared" si="0"/>
        <v>0</v>
      </c>
      <c r="E136" s="185"/>
    </row>
    <row r="137" spans="1:5" x14ac:dyDescent="0.2">
      <c r="A137" s="190">
        <v>5244</v>
      </c>
      <c r="B137" s="185" t="s">
        <v>267</v>
      </c>
      <c r="C137" s="186">
        <v>0</v>
      </c>
      <c r="D137" s="192">
        <f t="shared" si="0"/>
        <v>0</v>
      </c>
      <c r="E137" s="185"/>
    </row>
    <row r="138" spans="1:5" x14ac:dyDescent="0.2">
      <c r="A138" s="189">
        <v>5250</v>
      </c>
      <c r="B138" s="180" t="s">
        <v>208</v>
      </c>
      <c r="C138" s="181">
        <f>SUM(C139:C141)</f>
        <v>0</v>
      </c>
      <c r="D138" s="191">
        <f t="shared" si="0"/>
        <v>0</v>
      </c>
      <c r="E138" s="185"/>
    </row>
    <row r="139" spans="1:5" x14ac:dyDescent="0.2">
      <c r="A139" s="190">
        <v>5251</v>
      </c>
      <c r="B139" s="185" t="s">
        <v>268</v>
      </c>
      <c r="C139" s="186">
        <v>0</v>
      </c>
      <c r="D139" s="192">
        <f t="shared" si="0"/>
        <v>0</v>
      </c>
      <c r="E139" s="185"/>
    </row>
    <row r="140" spans="1:5" x14ac:dyDescent="0.2">
      <c r="A140" s="190">
        <v>5252</v>
      </c>
      <c r="B140" s="185" t="s">
        <v>269</v>
      </c>
      <c r="C140" s="186">
        <v>0</v>
      </c>
      <c r="D140" s="192">
        <f t="shared" si="0"/>
        <v>0</v>
      </c>
      <c r="E140" s="185"/>
    </row>
    <row r="141" spans="1:5" x14ac:dyDescent="0.2">
      <c r="A141" s="190">
        <v>5259</v>
      </c>
      <c r="B141" s="185" t="s">
        <v>270</v>
      </c>
      <c r="C141" s="186">
        <v>0</v>
      </c>
      <c r="D141" s="192">
        <f t="shared" si="0"/>
        <v>0</v>
      </c>
      <c r="E141" s="185"/>
    </row>
    <row r="142" spans="1:5" x14ac:dyDescent="0.2">
      <c r="A142" s="189">
        <v>5260</v>
      </c>
      <c r="B142" s="180" t="s">
        <v>271</v>
      </c>
      <c r="C142" s="181">
        <f>SUM(C143:C144)</f>
        <v>0</v>
      </c>
      <c r="D142" s="191">
        <f t="shared" si="0"/>
        <v>0</v>
      </c>
      <c r="E142" s="185"/>
    </row>
    <row r="143" spans="1:5" x14ac:dyDescent="0.2">
      <c r="A143" s="190">
        <v>5261</v>
      </c>
      <c r="B143" s="185" t="s">
        <v>272</v>
      </c>
      <c r="C143" s="186">
        <v>0</v>
      </c>
      <c r="D143" s="192">
        <f t="shared" si="0"/>
        <v>0</v>
      </c>
      <c r="E143" s="185"/>
    </row>
    <row r="144" spans="1:5" x14ac:dyDescent="0.2">
      <c r="A144" s="190">
        <v>5262</v>
      </c>
      <c r="B144" s="185" t="s">
        <v>273</v>
      </c>
      <c r="C144" s="186">
        <v>0</v>
      </c>
      <c r="D144" s="192">
        <f t="shared" si="0"/>
        <v>0</v>
      </c>
      <c r="E144" s="185"/>
    </row>
    <row r="145" spans="1:5" x14ac:dyDescent="0.2">
      <c r="A145" s="189">
        <v>5270</v>
      </c>
      <c r="B145" s="180" t="s">
        <v>274</v>
      </c>
      <c r="C145" s="181">
        <f>SUM(C146)</f>
        <v>0</v>
      </c>
      <c r="D145" s="191">
        <f t="shared" si="0"/>
        <v>0</v>
      </c>
      <c r="E145" s="185"/>
    </row>
    <row r="146" spans="1:5" x14ac:dyDescent="0.2">
      <c r="A146" s="190">
        <v>5271</v>
      </c>
      <c r="B146" s="185" t="s">
        <v>275</v>
      </c>
      <c r="C146" s="186">
        <v>0</v>
      </c>
      <c r="D146" s="192">
        <f t="shared" si="0"/>
        <v>0</v>
      </c>
      <c r="E146" s="185"/>
    </row>
    <row r="147" spans="1:5" x14ac:dyDescent="0.2">
      <c r="A147" s="189">
        <v>5280</v>
      </c>
      <c r="B147" s="180" t="s">
        <v>276</v>
      </c>
      <c r="C147" s="181">
        <f>SUM(C148:C152)</f>
        <v>0</v>
      </c>
      <c r="D147" s="191">
        <f t="shared" si="0"/>
        <v>0</v>
      </c>
      <c r="E147" s="185"/>
    </row>
    <row r="148" spans="1:5" x14ac:dyDescent="0.2">
      <c r="A148" s="190">
        <v>5281</v>
      </c>
      <c r="B148" s="185" t="s">
        <v>277</v>
      </c>
      <c r="C148" s="186">
        <v>0</v>
      </c>
      <c r="D148" s="192">
        <f t="shared" si="0"/>
        <v>0</v>
      </c>
      <c r="E148" s="185"/>
    </row>
    <row r="149" spans="1:5" x14ac:dyDescent="0.2">
      <c r="A149" s="190">
        <v>5282</v>
      </c>
      <c r="B149" s="185" t="s">
        <v>278</v>
      </c>
      <c r="C149" s="186">
        <v>0</v>
      </c>
      <c r="D149" s="192">
        <f t="shared" si="0"/>
        <v>0</v>
      </c>
      <c r="E149" s="185"/>
    </row>
    <row r="150" spans="1:5" x14ac:dyDescent="0.2">
      <c r="A150" s="190">
        <v>5283</v>
      </c>
      <c r="B150" s="185" t="s">
        <v>279</v>
      </c>
      <c r="C150" s="186">
        <v>0</v>
      </c>
      <c r="D150" s="192">
        <f t="shared" si="0"/>
        <v>0</v>
      </c>
      <c r="E150" s="185"/>
    </row>
    <row r="151" spans="1:5" x14ac:dyDescent="0.2">
      <c r="A151" s="190">
        <v>5284</v>
      </c>
      <c r="B151" s="185" t="s">
        <v>280</v>
      </c>
      <c r="C151" s="186">
        <v>0</v>
      </c>
      <c r="D151" s="192">
        <f t="shared" si="0"/>
        <v>0</v>
      </c>
      <c r="E151" s="185"/>
    </row>
    <row r="152" spans="1:5" x14ac:dyDescent="0.2">
      <c r="A152" s="190">
        <v>5285</v>
      </c>
      <c r="B152" s="185" t="s">
        <v>281</v>
      </c>
      <c r="C152" s="186">
        <v>0</v>
      </c>
      <c r="D152" s="192">
        <f t="shared" si="0"/>
        <v>0</v>
      </c>
      <c r="E152" s="185"/>
    </row>
    <row r="153" spans="1:5" x14ac:dyDescent="0.2">
      <c r="A153" s="189">
        <v>5290</v>
      </c>
      <c r="B153" s="180" t="s">
        <v>282</v>
      </c>
      <c r="C153" s="181">
        <f>SUM(C154:C155)</f>
        <v>0</v>
      </c>
      <c r="D153" s="191">
        <f t="shared" si="0"/>
        <v>0</v>
      </c>
      <c r="E153" s="185"/>
    </row>
    <row r="154" spans="1:5" x14ac:dyDescent="0.2">
      <c r="A154" s="190">
        <v>5291</v>
      </c>
      <c r="B154" s="185" t="s">
        <v>283</v>
      </c>
      <c r="C154" s="186">
        <v>0</v>
      </c>
      <c r="D154" s="192">
        <f t="shared" si="0"/>
        <v>0</v>
      </c>
      <c r="E154" s="185"/>
    </row>
    <row r="155" spans="1:5" x14ac:dyDescent="0.2">
      <c r="A155" s="190">
        <v>5292</v>
      </c>
      <c r="B155" s="185" t="s">
        <v>284</v>
      </c>
      <c r="C155" s="186">
        <v>0</v>
      </c>
      <c r="D155" s="192">
        <f t="shared" si="0"/>
        <v>0</v>
      </c>
      <c r="E155" s="185"/>
    </row>
    <row r="156" spans="1:5" x14ac:dyDescent="0.2">
      <c r="A156" s="189">
        <v>5300</v>
      </c>
      <c r="B156" s="180" t="s">
        <v>285</v>
      </c>
      <c r="C156" s="181">
        <f>C157+C160+C163</f>
        <v>0</v>
      </c>
      <c r="D156" s="191">
        <f t="shared" si="0"/>
        <v>0</v>
      </c>
      <c r="E156" s="185"/>
    </row>
    <row r="157" spans="1:5" x14ac:dyDescent="0.2">
      <c r="A157" s="189">
        <v>5310</v>
      </c>
      <c r="B157" s="180" t="s">
        <v>201</v>
      </c>
      <c r="C157" s="181">
        <f>C158+C159</f>
        <v>0</v>
      </c>
      <c r="D157" s="191">
        <f t="shared" si="0"/>
        <v>0</v>
      </c>
      <c r="E157" s="185"/>
    </row>
    <row r="158" spans="1:5" x14ac:dyDescent="0.2">
      <c r="A158" s="190">
        <v>5311</v>
      </c>
      <c r="B158" s="185" t="s">
        <v>286</v>
      </c>
      <c r="C158" s="186">
        <v>0</v>
      </c>
      <c r="D158" s="192">
        <f t="shared" si="0"/>
        <v>0</v>
      </c>
      <c r="E158" s="185"/>
    </row>
    <row r="159" spans="1:5" x14ac:dyDescent="0.2">
      <c r="A159" s="190">
        <v>5312</v>
      </c>
      <c r="B159" s="185" t="s">
        <v>287</v>
      </c>
      <c r="C159" s="186">
        <v>0</v>
      </c>
      <c r="D159" s="192">
        <f t="shared" si="0"/>
        <v>0</v>
      </c>
      <c r="E159" s="185"/>
    </row>
    <row r="160" spans="1:5" x14ac:dyDescent="0.2">
      <c r="A160" s="189">
        <v>5320</v>
      </c>
      <c r="B160" s="180" t="s">
        <v>202</v>
      </c>
      <c r="C160" s="181">
        <f>SUM(C161:C162)</f>
        <v>0</v>
      </c>
      <c r="D160" s="191">
        <f t="shared" ref="D160:D212" si="1">C160/$C$94</f>
        <v>0</v>
      </c>
      <c r="E160" s="185"/>
    </row>
    <row r="161" spans="1:5" x14ac:dyDescent="0.2">
      <c r="A161" s="190">
        <v>5321</v>
      </c>
      <c r="B161" s="185" t="s">
        <v>288</v>
      </c>
      <c r="C161" s="186">
        <v>0</v>
      </c>
      <c r="D161" s="192">
        <f t="shared" si="1"/>
        <v>0</v>
      </c>
      <c r="E161" s="185"/>
    </row>
    <row r="162" spans="1:5" x14ac:dyDescent="0.2">
      <c r="A162" s="190">
        <v>5322</v>
      </c>
      <c r="B162" s="185" t="s">
        <v>289</v>
      </c>
      <c r="C162" s="186">
        <v>0</v>
      </c>
      <c r="D162" s="192">
        <f t="shared" si="1"/>
        <v>0</v>
      </c>
      <c r="E162" s="185"/>
    </row>
    <row r="163" spans="1:5" x14ac:dyDescent="0.2">
      <c r="A163" s="189">
        <v>5330</v>
      </c>
      <c r="B163" s="180" t="s">
        <v>203</v>
      </c>
      <c r="C163" s="181">
        <f>SUM(C164:C165)</f>
        <v>0</v>
      </c>
      <c r="D163" s="191">
        <f t="shared" si="1"/>
        <v>0</v>
      </c>
      <c r="E163" s="185"/>
    </row>
    <row r="164" spans="1:5" x14ac:dyDescent="0.2">
      <c r="A164" s="190">
        <v>5331</v>
      </c>
      <c r="B164" s="185" t="s">
        <v>290</v>
      </c>
      <c r="C164" s="186">
        <v>0</v>
      </c>
      <c r="D164" s="192">
        <f t="shared" si="1"/>
        <v>0</v>
      </c>
      <c r="E164" s="185"/>
    </row>
    <row r="165" spans="1:5" x14ac:dyDescent="0.2">
      <c r="A165" s="190">
        <v>5332</v>
      </c>
      <c r="B165" s="185" t="s">
        <v>291</v>
      </c>
      <c r="C165" s="186">
        <v>0</v>
      </c>
      <c r="D165" s="192">
        <f t="shared" si="1"/>
        <v>0</v>
      </c>
      <c r="E165" s="185"/>
    </row>
    <row r="166" spans="1:5" x14ac:dyDescent="0.2">
      <c r="A166" s="189">
        <v>5400</v>
      </c>
      <c r="B166" s="180" t="s">
        <v>292</v>
      </c>
      <c r="C166" s="181">
        <f>C167+C170+C173+C176+C178</f>
        <v>0</v>
      </c>
      <c r="D166" s="191">
        <f t="shared" si="1"/>
        <v>0</v>
      </c>
      <c r="E166" s="185"/>
    </row>
    <row r="167" spans="1:5" x14ac:dyDescent="0.2">
      <c r="A167" s="189">
        <v>5410</v>
      </c>
      <c r="B167" s="180" t="s">
        <v>293</v>
      </c>
      <c r="C167" s="181">
        <f>SUM(C168:C169)</f>
        <v>0</v>
      </c>
      <c r="D167" s="191">
        <f t="shared" si="1"/>
        <v>0</v>
      </c>
      <c r="E167" s="185"/>
    </row>
    <row r="168" spans="1:5" x14ac:dyDescent="0.2">
      <c r="A168" s="190">
        <v>5411</v>
      </c>
      <c r="B168" s="185" t="s">
        <v>294</v>
      </c>
      <c r="C168" s="186">
        <v>0</v>
      </c>
      <c r="D168" s="192">
        <f t="shared" si="1"/>
        <v>0</v>
      </c>
      <c r="E168" s="185"/>
    </row>
    <row r="169" spans="1:5" x14ac:dyDescent="0.2">
      <c r="A169" s="190">
        <v>5412</v>
      </c>
      <c r="B169" s="185" t="s">
        <v>295</v>
      </c>
      <c r="C169" s="186">
        <v>0</v>
      </c>
      <c r="D169" s="192">
        <f t="shared" si="1"/>
        <v>0</v>
      </c>
      <c r="E169" s="185"/>
    </row>
    <row r="170" spans="1:5" x14ac:dyDescent="0.2">
      <c r="A170" s="189">
        <v>5420</v>
      </c>
      <c r="B170" s="180" t="s">
        <v>296</v>
      </c>
      <c r="C170" s="181">
        <f>SUM(C171:C172)</f>
        <v>0</v>
      </c>
      <c r="D170" s="191">
        <f t="shared" si="1"/>
        <v>0</v>
      </c>
      <c r="E170" s="185"/>
    </row>
    <row r="171" spans="1:5" x14ac:dyDescent="0.2">
      <c r="A171" s="190">
        <v>5421</v>
      </c>
      <c r="B171" s="185" t="s">
        <v>297</v>
      </c>
      <c r="C171" s="186">
        <v>0</v>
      </c>
      <c r="D171" s="192">
        <f t="shared" si="1"/>
        <v>0</v>
      </c>
      <c r="E171" s="185"/>
    </row>
    <row r="172" spans="1:5" x14ac:dyDescent="0.2">
      <c r="A172" s="190">
        <v>5422</v>
      </c>
      <c r="B172" s="185" t="s">
        <v>298</v>
      </c>
      <c r="C172" s="186">
        <v>0</v>
      </c>
      <c r="D172" s="192">
        <f t="shared" si="1"/>
        <v>0</v>
      </c>
      <c r="E172" s="185"/>
    </row>
    <row r="173" spans="1:5" x14ac:dyDescent="0.2">
      <c r="A173" s="189">
        <v>5430</v>
      </c>
      <c r="B173" s="180" t="s">
        <v>299</v>
      </c>
      <c r="C173" s="181">
        <f>SUM(C174:C175)</f>
        <v>0</v>
      </c>
      <c r="D173" s="191">
        <f t="shared" si="1"/>
        <v>0</v>
      </c>
      <c r="E173" s="185"/>
    </row>
    <row r="174" spans="1:5" x14ac:dyDescent="0.2">
      <c r="A174" s="190">
        <v>5431</v>
      </c>
      <c r="B174" s="185" t="s">
        <v>300</v>
      </c>
      <c r="C174" s="186">
        <v>0</v>
      </c>
      <c r="D174" s="192">
        <f t="shared" si="1"/>
        <v>0</v>
      </c>
      <c r="E174" s="185"/>
    </row>
    <row r="175" spans="1:5" x14ac:dyDescent="0.2">
      <c r="A175" s="190">
        <v>5432</v>
      </c>
      <c r="B175" s="185" t="s">
        <v>301</v>
      </c>
      <c r="C175" s="186">
        <v>0</v>
      </c>
      <c r="D175" s="192">
        <f t="shared" si="1"/>
        <v>0</v>
      </c>
      <c r="E175" s="185"/>
    </row>
    <row r="176" spans="1:5" x14ac:dyDescent="0.2">
      <c r="A176" s="189">
        <v>5440</v>
      </c>
      <c r="B176" s="180" t="s">
        <v>302</v>
      </c>
      <c r="C176" s="181">
        <f>SUM(C177)</f>
        <v>0</v>
      </c>
      <c r="D176" s="191">
        <f t="shared" si="1"/>
        <v>0</v>
      </c>
      <c r="E176" s="185"/>
    </row>
    <row r="177" spans="1:5" x14ac:dyDescent="0.2">
      <c r="A177" s="190">
        <v>5441</v>
      </c>
      <c r="B177" s="185" t="s">
        <v>302</v>
      </c>
      <c r="C177" s="186">
        <v>0</v>
      </c>
      <c r="D177" s="192">
        <f t="shared" si="1"/>
        <v>0</v>
      </c>
      <c r="E177" s="185"/>
    </row>
    <row r="178" spans="1:5" x14ac:dyDescent="0.2">
      <c r="A178" s="189">
        <v>5450</v>
      </c>
      <c r="B178" s="180" t="s">
        <v>303</v>
      </c>
      <c r="C178" s="181">
        <f>SUM(C179:C180)</f>
        <v>0</v>
      </c>
      <c r="D178" s="191">
        <f t="shared" si="1"/>
        <v>0</v>
      </c>
      <c r="E178" s="185"/>
    </row>
    <row r="179" spans="1:5" x14ac:dyDescent="0.2">
      <c r="A179" s="190">
        <v>5451</v>
      </c>
      <c r="B179" s="185" t="s">
        <v>304</v>
      </c>
      <c r="C179" s="186">
        <v>0</v>
      </c>
      <c r="D179" s="192">
        <f t="shared" si="1"/>
        <v>0</v>
      </c>
      <c r="E179" s="185"/>
    </row>
    <row r="180" spans="1:5" x14ac:dyDescent="0.2">
      <c r="A180" s="190">
        <v>5452</v>
      </c>
      <c r="B180" s="185" t="s">
        <v>305</v>
      </c>
      <c r="C180" s="186">
        <v>0</v>
      </c>
      <c r="D180" s="192">
        <f t="shared" si="1"/>
        <v>0</v>
      </c>
      <c r="E180" s="185"/>
    </row>
    <row r="181" spans="1:5" x14ac:dyDescent="0.2">
      <c r="A181" s="189">
        <v>5500</v>
      </c>
      <c r="B181" s="180" t="s">
        <v>306</v>
      </c>
      <c r="C181" s="181">
        <f>C182+C191+C194+C200</f>
        <v>37279100.379999995</v>
      </c>
      <c r="D181" s="191">
        <f t="shared" si="1"/>
        <v>0.16357269735411817</v>
      </c>
      <c r="E181" s="185"/>
    </row>
    <row r="182" spans="1:5" x14ac:dyDescent="0.2">
      <c r="A182" s="189">
        <v>5510</v>
      </c>
      <c r="B182" s="180" t="s">
        <v>307</v>
      </c>
      <c r="C182" s="181">
        <f>SUM(C183:C190)</f>
        <v>37279075.189999998</v>
      </c>
      <c r="D182" s="191">
        <f t="shared" si="1"/>
        <v>0.16357258682580059</v>
      </c>
      <c r="E182" s="185"/>
    </row>
    <row r="183" spans="1:5" x14ac:dyDescent="0.2">
      <c r="A183" s="190">
        <v>5511</v>
      </c>
      <c r="B183" s="185" t="s">
        <v>308</v>
      </c>
      <c r="C183" s="186">
        <v>0</v>
      </c>
      <c r="D183" s="192">
        <f t="shared" si="1"/>
        <v>0</v>
      </c>
      <c r="E183" s="185"/>
    </row>
    <row r="184" spans="1:5" x14ac:dyDescent="0.2">
      <c r="A184" s="190">
        <v>5512</v>
      </c>
      <c r="B184" s="185" t="s">
        <v>309</v>
      </c>
      <c r="C184" s="186">
        <v>0</v>
      </c>
      <c r="D184" s="192">
        <f t="shared" si="1"/>
        <v>0</v>
      </c>
      <c r="E184" s="185"/>
    </row>
    <row r="185" spans="1:5" x14ac:dyDescent="0.2">
      <c r="A185" s="190">
        <v>5513</v>
      </c>
      <c r="B185" s="185" t="s">
        <v>310</v>
      </c>
      <c r="C185" s="186">
        <v>20026700.989999998</v>
      </c>
      <c r="D185" s="192">
        <f t="shared" si="1"/>
        <v>8.787286889026287E-2</v>
      </c>
      <c r="E185" s="185"/>
    </row>
    <row r="186" spans="1:5" x14ac:dyDescent="0.2">
      <c r="A186" s="190">
        <v>5514</v>
      </c>
      <c r="B186" s="185" t="s">
        <v>311</v>
      </c>
      <c r="C186" s="186">
        <v>0</v>
      </c>
      <c r="D186" s="192">
        <f t="shared" si="1"/>
        <v>0</v>
      </c>
      <c r="E186" s="185"/>
    </row>
    <row r="187" spans="1:5" x14ac:dyDescent="0.2">
      <c r="A187" s="190">
        <v>5515</v>
      </c>
      <c r="B187" s="185" t="s">
        <v>312</v>
      </c>
      <c r="C187" s="186">
        <v>17022632.859999999</v>
      </c>
      <c r="D187" s="192">
        <f t="shared" si="1"/>
        <v>7.469166220740886E-2</v>
      </c>
      <c r="E187" s="185"/>
    </row>
    <row r="188" spans="1:5" x14ac:dyDescent="0.2">
      <c r="A188" s="190">
        <v>5516</v>
      </c>
      <c r="B188" s="185" t="s">
        <v>313</v>
      </c>
      <c r="C188" s="186">
        <v>0</v>
      </c>
      <c r="D188" s="192">
        <f t="shared" si="1"/>
        <v>0</v>
      </c>
      <c r="E188" s="185"/>
    </row>
    <row r="189" spans="1:5" x14ac:dyDescent="0.2">
      <c r="A189" s="190">
        <v>5517</v>
      </c>
      <c r="B189" s="185" t="s">
        <v>314</v>
      </c>
      <c r="C189" s="186">
        <v>229741.34</v>
      </c>
      <c r="D189" s="192">
        <f t="shared" si="1"/>
        <v>1.0080557281288548E-3</v>
      </c>
      <c r="E189" s="185"/>
    </row>
    <row r="190" spans="1:5" x14ac:dyDescent="0.2">
      <c r="A190" s="190">
        <v>5518</v>
      </c>
      <c r="B190" s="185" t="s">
        <v>34</v>
      </c>
      <c r="C190" s="186">
        <v>0</v>
      </c>
      <c r="D190" s="192">
        <f t="shared" si="1"/>
        <v>0</v>
      </c>
      <c r="E190" s="185"/>
    </row>
    <row r="191" spans="1:5" x14ac:dyDescent="0.2">
      <c r="A191" s="189">
        <v>5520</v>
      </c>
      <c r="B191" s="180" t="s">
        <v>33</v>
      </c>
      <c r="C191" s="181">
        <f>SUM(C192:C193)</f>
        <v>0</v>
      </c>
      <c r="D191" s="191">
        <f t="shared" si="1"/>
        <v>0</v>
      </c>
      <c r="E191" s="185"/>
    </row>
    <row r="192" spans="1:5" x14ac:dyDescent="0.2">
      <c r="A192" s="190">
        <v>5521</v>
      </c>
      <c r="B192" s="185" t="s">
        <v>315</v>
      </c>
      <c r="C192" s="186">
        <v>0</v>
      </c>
      <c r="D192" s="192">
        <f t="shared" si="1"/>
        <v>0</v>
      </c>
      <c r="E192" s="185"/>
    </row>
    <row r="193" spans="1:5" x14ac:dyDescent="0.2">
      <c r="A193" s="190">
        <v>5522</v>
      </c>
      <c r="B193" s="185" t="s">
        <v>316</v>
      </c>
      <c r="C193" s="186">
        <v>0</v>
      </c>
      <c r="D193" s="192">
        <f t="shared" si="1"/>
        <v>0</v>
      </c>
      <c r="E193" s="185"/>
    </row>
    <row r="194" spans="1:5" x14ac:dyDescent="0.2">
      <c r="A194" s="189">
        <v>5530</v>
      </c>
      <c r="B194" s="180" t="s">
        <v>317</v>
      </c>
      <c r="C194" s="181">
        <f>SUM(C195:C199)</f>
        <v>0</v>
      </c>
      <c r="D194" s="191">
        <f t="shared" si="1"/>
        <v>0</v>
      </c>
      <c r="E194" s="185"/>
    </row>
    <row r="195" spans="1:5" x14ac:dyDescent="0.2">
      <c r="A195" s="190">
        <v>5531</v>
      </c>
      <c r="B195" s="185" t="s">
        <v>318</v>
      </c>
      <c r="C195" s="186">
        <v>0</v>
      </c>
      <c r="D195" s="192">
        <f t="shared" si="1"/>
        <v>0</v>
      </c>
      <c r="E195" s="185"/>
    </row>
    <row r="196" spans="1:5" x14ac:dyDescent="0.2">
      <c r="A196" s="190">
        <v>5532</v>
      </c>
      <c r="B196" s="185" t="s">
        <v>319</v>
      </c>
      <c r="C196" s="186">
        <v>0</v>
      </c>
      <c r="D196" s="192">
        <f t="shared" si="1"/>
        <v>0</v>
      </c>
      <c r="E196" s="185"/>
    </row>
    <row r="197" spans="1:5" x14ac:dyDescent="0.2">
      <c r="A197" s="190">
        <v>5533</v>
      </c>
      <c r="B197" s="185" t="s">
        <v>320</v>
      </c>
      <c r="C197" s="186">
        <v>0</v>
      </c>
      <c r="D197" s="192">
        <f t="shared" si="1"/>
        <v>0</v>
      </c>
      <c r="E197" s="185"/>
    </row>
    <row r="198" spans="1:5" x14ac:dyDescent="0.2">
      <c r="A198" s="190">
        <v>5534</v>
      </c>
      <c r="B198" s="185" t="s">
        <v>321</v>
      </c>
      <c r="C198" s="186">
        <v>0</v>
      </c>
      <c r="D198" s="192">
        <f t="shared" si="1"/>
        <v>0</v>
      </c>
      <c r="E198" s="185"/>
    </row>
    <row r="199" spans="1:5" x14ac:dyDescent="0.2">
      <c r="A199" s="190">
        <v>5535</v>
      </c>
      <c r="B199" s="185" t="s">
        <v>322</v>
      </c>
      <c r="C199" s="186">
        <v>0</v>
      </c>
      <c r="D199" s="192">
        <f t="shared" si="1"/>
        <v>0</v>
      </c>
      <c r="E199" s="185"/>
    </row>
    <row r="200" spans="1:5" x14ac:dyDescent="0.2">
      <c r="A200" s="189">
        <v>5590</v>
      </c>
      <c r="B200" s="180" t="s">
        <v>323</v>
      </c>
      <c r="C200" s="181">
        <f>SUM(C201:C209)</f>
        <v>25.19</v>
      </c>
      <c r="D200" s="191">
        <f t="shared" si="1"/>
        <v>1.1052831759214886E-7</v>
      </c>
      <c r="E200" s="185"/>
    </row>
    <row r="201" spans="1:5" x14ac:dyDescent="0.2">
      <c r="A201" s="190">
        <v>5591</v>
      </c>
      <c r="B201" s="185" t="s">
        <v>324</v>
      </c>
      <c r="C201" s="186">
        <v>0</v>
      </c>
      <c r="D201" s="192">
        <f t="shared" si="1"/>
        <v>0</v>
      </c>
      <c r="E201" s="185"/>
    </row>
    <row r="202" spans="1:5" x14ac:dyDescent="0.2">
      <c r="A202" s="190">
        <v>5592</v>
      </c>
      <c r="B202" s="185" t="s">
        <v>325</v>
      </c>
      <c r="C202" s="186">
        <v>0</v>
      </c>
      <c r="D202" s="192">
        <f t="shared" si="1"/>
        <v>0</v>
      </c>
      <c r="E202" s="185"/>
    </row>
    <row r="203" spans="1:5" x14ac:dyDescent="0.2">
      <c r="A203" s="190">
        <v>5593</v>
      </c>
      <c r="B203" s="185" t="s">
        <v>326</v>
      </c>
      <c r="C203" s="186">
        <v>0</v>
      </c>
      <c r="D203" s="192">
        <f t="shared" si="1"/>
        <v>0</v>
      </c>
      <c r="E203" s="185"/>
    </row>
    <row r="204" spans="1:5" x14ac:dyDescent="0.2">
      <c r="A204" s="190">
        <v>5594</v>
      </c>
      <c r="B204" s="185" t="s">
        <v>380</v>
      </c>
      <c r="C204" s="186">
        <v>0</v>
      </c>
      <c r="D204" s="192">
        <f t="shared" si="1"/>
        <v>0</v>
      </c>
      <c r="E204" s="185"/>
    </row>
    <row r="205" spans="1:5" x14ac:dyDescent="0.2">
      <c r="A205" s="190">
        <v>5595</v>
      </c>
      <c r="B205" s="185" t="s">
        <v>328</v>
      </c>
      <c r="C205" s="186">
        <v>0</v>
      </c>
      <c r="D205" s="192">
        <f t="shared" si="1"/>
        <v>0</v>
      </c>
      <c r="E205" s="185"/>
    </row>
    <row r="206" spans="1:5" x14ac:dyDescent="0.2">
      <c r="A206" s="190">
        <v>5596</v>
      </c>
      <c r="B206" s="185" t="s">
        <v>223</v>
      </c>
      <c r="C206" s="186">
        <v>0</v>
      </c>
      <c r="D206" s="192">
        <f t="shared" si="1"/>
        <v>0</v>
      </c>
      <c r="E206" s="185"/>
    </row>
    <row r="207" spans="1:5" x14ac:dyDescent="0.2">
      <c r="A207" s="190">
        <v>5597</v>
      </c>
      <c r="B207" s="185" t="s">
        <v>329</v>
      </c>
      <c r="C207" s="186">
        <v>0</v>
      </c>
      <c r="D207" s="192">
        <f t="shared" si="1"/>
        <v>0</v>
      </c>
      <c r="E207" s="185"/>
    </row>
    <row r="208" spans="1:5" x14ac:dyDescent="0.2">
      <c r="A208" s="190">
        <v>5598</v>
      </c>
      <c r="B208" s="185" t="s">
        <v>381</v>
      </c>
      <c r="C208" s="186">
        <v>0</v>
      </c>
      <c r="D208" s="192">
        <f t="shared" si="1"/>
        <v>0</v>
      </c>
      <c r="E208" s="185"/>
    </row>
    <row r="209" spans="1:5" x14ac:dyDescent="0.2">
      <c r="A209" s="190">
        <v>5599</v>
      </c>
      <c r="B209" s="185" t="s">
        <v>330</v>
      </c>
      <c r="C209" s="186">
        <v>25.19</v>
      </c>
      <c r="D209" s="192">
        <f t="shared" si="1"/>
        <v>1.1052831759214886E-7</v>
      </c>
      <c r="E209" s="185"/>
    </row>
    <row r="210" spans="1:5" x14ac:dyDescent="0.2">
      <c r="A210" s="189">
        <v>5600</v>
      </c>
      <c r="B210" s="180" t="s">
        <v>32</v>
      </c>
      <c r="C210" s="181">
        <f>C211</f>
        <v>0</v>
      </c>
      <c r="D210" s="191">
        <f t="shared" si="1"/>
        <v>0</v>
      </c>
      <c r="E210" s="185"/>
    </row>
    <row r="211" spans="1:5" x14ac:dyDescent="0.2">
      <c r="A211" s="189">
        <v>5610</v>
      </c>
      <c r="B211" s="180" t="s">
        <v>331</v>
      </c>
      <c r="C211" s="181">
        <f>C212</f>
        <v>0</v>
      </c>
      <c r="D211" s="191">
        <f t="shared" si="1"/>
        <v>0</v>
      </c>
      <c r="E211" s="185"/>
    </row>
    <row r="212" spans="1:5" x14ac:dyDescent="0.2">
      <c r="A212" s="190">
        <v>5611</v>
      </c>
      <c r="B212" s="185" t="s">
        <v>332</v>
      </c>
      <c r="C212" s="186">
        <v>0</v>
      </c>
      <c r="D212" s="192">
        <f t="shared" si="1"/>
        <v>0</v>
      </c>
      <c r="E212" s="185"/>
    </row>
    <row r="213" spans="1:5" x14ac:dyDescent="0.2">
      <c r="A213" s="174"/>
      <c r="B213" s="174"/>
      <c r="C213" s="174"/>
      <c r="D213" s="174"/>
      <c r="E213" s="174"/>
    </row>
    <row r="214" spans="1:5" x14ac:dyDescent="0.2">
      <c r="A214" s="174"/>
      <c r="B214" s="174" t="s">
        <v>463</v>
      </c>
      <c r="C214" s="174"/>
      <c r="D214" s="174"/>
      <c r="E214" s="17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62992125984251968" right="0.43307086614173229" top="0.74803149606299213" bottom="0.86614173228346458" header="0.31496062992125984" footer="0.51181102362204722"/>
  <pageSetup orientation="landscape" r:id="rId1"/>
  <headerFooter>
    <oddFooter>&amp;R&amp;9Página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9"/>
  <sheetViews>
    <sheetView tabSelected="1" zoomScale="80" zoomScaleNormal="80" workbookViewId="0">
      <selection activeCell="X3" sqref="X3"/>
    </sheetView>
  </sheetViews>
  <sheetFormatPr baseColWidth="10" defaultColWidth="9.140625" defaultRowHeight="11.25" x14ac:dyDescent="0.2"/>
  <cols>
    <col min="1" max="1" width="10" style="13" customWidth="1"/>
    <col min="2" max="2" width="51.7109375" style="13" customWidth="1"/>
    <col min="3" max="3" width="13.28515625" style="13" customWidth="1"/>
    <col min="4" max="4" width="12.140625" style="13" customWidth="1"/>
    <col min="5" max="5" width="11.42578125" style="13" customWidth="1"/>
    <col min="6" max="6" width="10.7109375" style="13" customWidth="1"/>
    <col min="7" max="7" width="10.5703125" style="13" customWidth="1"/>
    <col min="8" max="8" width="12.7109375" style="13" customWidth="1"/>
    <col min="9" max="9" width="14.5703125" style="13" bestFit="1" customWidth="1"/>
    <col min="10" max="10" width="12.85546875" style="13" bestFit="1" customWidth="1"/>
    <col min="11" max="16384" width="9.140625" style="13"/>
  </cols>
  <sheetData>
    <row r="1" spans="1:8" s="10" customFormat="1" ht="18.95" customHeight="1" x14ac:dyDescent="0.25">
      <c r="A1" s="148" t="s">
        <v>541</v>
      </c>
      <c r="B1" s="148"/>
      <c r="C1" s="148"/>
      <c r="D1" s="148"/>
      <c r="E1" s="148"/>
      <c r="F1" s="148"/>
      <c r="G1" s="9" t="s">
        <v>445</v>
      </c>
      <c r="H1" s="18">
        <v>2024</v>
      </c>
    </row>
    <row r="2" spans="1:8" s="10" customFormat="1" ht="18.95" customHeight="1" x14ac:dyDescent="0.25">
      <c r="A2" s="148" t="s">
        <v>449</v>
      </c>
      <c r="B2" s="148"/>
      <c r="C2" s="148"/>
      <c r="D2" s="148"/>
      <c r="E2" s="148"/>
      <c r="F2" s="148"/>
      <c r="G2" s="9" t="s">
        <v>446</v>
      </c>
      <c r="H2" s="18" t="s">
        <v>448</v>
      </c>
    </row>
    <row r="3" spans="1:8" s="10" customFormat="1" ht="18.95" customHeight="1" x14ac:dyDescent="0.25">
      <c r="A3" s="148" t="s">
        <v>542</v>
      </c>
      <c r="B3" s="148"/>
      <c r="C3" s="148"/>
      <c r="D3" s="148"/>
      <c r="E3" s="148"/>
      <c r="F3" s="148"/>
      <c r="G3" s="9" t="s">
        <v>447</v>
      </c>
      <c r="H3" s="18">
        <v>4</v>
      </c>
    </row>
    <row r="4" spans="1:8" s="10" customFormat="1" ht="18.95" customHeight="1" x14ac:dyDescent="0.25">
      <c r="A4" s="148" t="s">
        <v>462</v>
      </c>
      <c r="B4" s="148"/>
      <c r="C4" s="148"/>
      <c r="D4" s="148"/>
      <c r="E4" s="148"/>
      <c r="F4" s="148"/>
      <c r="G4" s="9"/>
      <c r="H4" s="18"/>
    </row>
    <row r="5" spans="1:8" x14ac:dyDescent="0.2">
      <c r="A5" s="11" t="s">
        <v>65</v>
      </c>
      <c r="B5" s="12"/>
      <c r="C5" s="12"/>
      <c r="D5" s="12"/>
      <c r="E5" s="12"/>
      <c r="F5" s="12"/>
      <c r="G5" s="12"/>
      <c r="H5" s="12"/>
    </row>
    <row r="7" spans="1:8" x14ac:dyDescent="0.2">
      <c r="A7" s="12" t="s">
        <v>42</v>
      </c>
      <c r="B7" s="12"/>
      <c r="C7" s="12"/>
      <c r="D7" s="12"/>
      <c r="E7" s="12"/>
      <c r="F7" s="12"/>
      <c r="G7" s="12"/>
      <c r="H7" s="12"/>
    </row>
    <row r="8" spans="1:8" x14ac:dyDescent="0.2">
      <c r="A8" s="14" t="s">
        <v>40</v>
      </c>
      <c r="B8" s="14" t="s">
        <v>37</v>
      </c>
      <c r="C8" s="14" t="s">
        <v>38</v>
      </c>
      <c r="D8" s="14" t="s">
        <v>39</v>
      </c>
      <c r="E8" s="14"/>
      <c r="F8" s="14"/>
      <c r="G8" s="14"/>
      <c r="H8" s="14"/>
    </row>
    <row r="9" spans="1:8" x14ac:dyDescent="0.2">
      <c r="A9" s="15">
        <v>1114</v>
      </c>
      <c r="B9" s="13" t="s">
        <v>66</v>
      </c>
      <c r="C9" s="17">
        <v>264588583.58000001</v>
      </c>
    </row>
    <row r="10" spans="1:8" x14ac:dyDescent="0.2">
      <c r="A10" s="15">
        <v>1115</v>
      </c>
      <c r="B10" s="13" t="s">
        <v>67</v>
      </c>
      <c r="C10" s="17">
        <v>0</v>
      </c>
    </row>
    <row r="11" spans="1:8" x14ac:dyDescent="0.2">
      <c r="A11" s="15">
        <v>1121</v>
      </c>
      <c r="B11" s="13" t="s">
        <v>68</v>
      </c>
      <c r="C11" s="17">
        <v>0</v>
      </c>
    </row>
    <row r="13" spans="1:8" x14ac:dyDescent="0.2">
      <c r="A13" s="12" t="s">
        <v>43</v>
      </c>
      <c r="B13" s="12"/>
      <c r="C13" s="12"/>
      <c r="D13" s="12"/>
      <c r="E13" s="12"/>
      <c r="F13" s="12"/>
      <c r="G13" s="12"/>
      <c r="H13" s="12"/>
    </row>
    <row r="14" spans="1:8" ht="22.5" x14ac:dyDescent="0.2">
      <c r="A14" s="133" t="s">
        <v>40</v>
      </c>
      <c r="B14" s="133" t="s">
        <v>37</v>
      </c>
      <c r="C14" s="133" t="s">
        <v>38</v>
      </c>
      <c r="D14" s="133">
        <v>2023</v>
      </c>
      <c r="E14" s="133">
        <v>2022</v>
      </c>
      <c r="F14" s="133">
        <v>2021</v>
      </c>
      <c r="G14" s="133">
        <v>2020</v>
      </c>
      <c r="H14" s="133" t="s">
        <v>64</v>
      </c>
    </row>
    <row r="15" spans="1:8" x14ac:dyDescent="0.2">
      <c r="A15" s="15">
        <v>1122</v>
      </c>
      <c r="B15" s="13" t="s">
        <v>70</v>
      </c>
      <c r="C15" s="17">
        <v>7377642.1600000001</v>
      </c>
      <c r="D15" s="17">
        <v>7582966.3600000003</v>
      </c>
      <c r="E15" s="17">
        <v>0</v>
      </c>
      <c r="F15" s="17">
        <v>0</v>
      </c>
      <c r="G15" s="17">
        <v>0</v>
      </c>
    </row>
    <row r="16" spans="1:8" x14ac:dyDescent="0.2">
      <c r="A16" s="15">
        <v>1124</v>
      </c>
      <c r="B16" s="13" t="s">
        <v>71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8" spans="1:8" x14ac:dyDescent="0.2">
      <c r="A18" s="12" t="s">
        <v>44</v>
      </c>
      <c r="B18" s="12"/>
      <c r="C18" s="12"/>
      <c r="D18" s="12"/>
      <c r="E18" s="12"/>
      <c r="F18" s="12"/>
      <c r="G18" s="12"/>
      <c r="H18" s="12"/>
    </row>
    <row r="19" spans="1:8" ht="21" customHeight="1" x14ac:dyDescent="0.2">
      <c r="A19" s="14" t="s">
        <v>40</v>
      </c>
      <c r="B19" s="14" t="s">
        <v>37</v>
      </c>
      <c r="C19" s="14" t="s">
        <v>38</v>
      </c>
      <c r="D19" s="14" t="s">
        <v>72</v>
      </c>
      <c r="E19" s="14" t="s">
        <v>73</v>
      </c>
      <c r="F19" s="14" t="s">
        <v>74</v>
      </c>
      <c r="G19" s="14" t="s">
        <v>75</v>
      </c>
      <c r="H19" s="14" t="s">
        <v>76</v>
      </c>
    </row>
    <row r="20" spans="1:8" x14ac:dyDescent="0.2">
      <c r="A20" s="15">
        <v>1123</v>
      </c>
      <c r="B20" s="13" t="s">
        <v>77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8" x14ac:dyDescent="0.2">
      <c r="A21" s="15">
        <v>1125</v>
      </c>
      <c r="B21" s="13" t="s">
        <v>78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8" x14ac:dyDescent="0.2">
      <c r="A22" s="15">
        <v>1126</v>
      </c>
      <c r="B22" s="13" t="s">
        <v>429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8" x14ac:dyDescent="0.2">
      <c r="A23" s="15">
        <v>1129</v>
      </c>
      <c r="B23" s="13" t="s">
        <v>430</v>
      </c>
      <c r="C23" s="17">
        <v>21866.81</v>
      </c>
      <c r="D23" s="17">
        <v>21866.81</v>
      </c>
      <c r="E23" s="17">
        <v>0</v>
      </c>
      <c r="F23" s="17">
        <v>0</v>
      </c>
      <c r="G23" s="17">
        <v>0</v>
      </c>
    </row>
    <row r="24" spans="1:8" ht="22.5" x14ac:dyDescent="0.2">
      <c r="A24" s="15">
        <v>1131</v>
      </c>
      <c r="B24" s="134" t="s">
        <v>79</v>
      </c>
      <c r="C24" s="17">
        <v>2479876.61</v>
      </c>
      <c r="D24" s="17">
        <v>2479876.61</v>
      </c>
      <c r="E24" s="17">
        <v>0</v>
      </c>
      <c r="F24" s="17">
        <v>0</v>
      </c>
      <c r="G24" s="17">
        <v>0</v>
      </c>
    </row>
    <row r="25" spans="1:8" ht="22.5" x14ac:dyDescent="0.2">
      <c r="A25" s="15">
        <v>1132</v>
      </c>
      <c r="B25" s="134" t="s">
        <v>80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8" ht="23.45" customHeight="1" x14ac:dyDescent="0.2">
      <c r="A26" s="15">
        <v>1133</v>
      </c>
      <c r="B26" s="134" t="s">
        <v>81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8" x14ac:dyDescent="0.2">
      <c r="A27" s="15">
        <v>1134</v>
      </c>
      <c r="B27" s="13" t="s">
        <v>82</v>
      </c>
      <c r="C27" s="17">
        <v>5528942.75</v>
      </c>
      <c r="D27" s="17">
        <v>5528942.75</v>
      </c>
      <c r="E27" s="17">
        <v>0</v>
      </c>
      <c r="F27" s="17">
        <v>0</v>
      </c>
      <c r="G27" s="17">
        <v>0</v>
      </c>
    </row>
    <row r="28" spans="1:8" x14ac:dyDescent="0.2">
      <c r="A28" s="15">
        <v>1139</v>
      </c>
      <c r="B28" s="13" t="s">
        <v>83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30" spans="1:8" x14ac:dyDescent="0.2">
      <c r="A30" s="12" t="s">
        <v>431</v>
      </c>
      <c r="B30" s="12"/>
      <c r="C30" s="12"/>
      <c r="D30" s="12"/>
      <c r="E30" s="12"/>
      <c r="F30" s="12"/>
      <c r="G30" s="12"/>
      <c r="H30" s="12"/>
    </row>
    <row r="31" spans="1:8" s="134" customFormat="1" ht="33.75" x14ac:dyDescent="0.2">
      <c r="A31" s="133" t="s">
        <v>40</v>
      </c>
      <c r="B31" s="133" t="s">
        <v>37</v>
      </c>
      <c r="C31" s="133" t="s">
        <v>38</v>
      </c>
      <c r="D31" s="133" t="s">
        <v>47</v>
      </c>
      <c r="E31" s="133" t="s">
        <v>46</v>
      </c>
      <c r="F31" s="133" t="s">
        <v>84</v>
      </c>
      <c r="G31" s="133" t="s">
        <v>49</v>
      </c>
      <c r="H31" s="133"/>
    </row>
    <row r="32" spans="1:8" x14ac:dyDescent="0.2">
      <c r="A32" s="15">
        <v>1140</v>
      </c>
      <c r="B32" s="13" t="s">
        <v>85</v>
      </c>
      <c r="C32" s="17">
        <f>SUM(C33:C37)</f>
        <v>0</v>
      </c>
    </row>
    <row r="33" spans="1:8" x14ac:dyDescent="0.2">
      <c r="A33" s="15">
        <v>1141</v>
      </c>
      <c r="B33" s="13" t="s">
        <v>86</v>
      </c>
      <c r="C33" s="17">
        <v>0</v>
      </c>
    </row>
    <row r="34" spans="1:8" x14ac:dyDescent="0.2">
      <c r="A34" s="15">
        <v>1142</v>
      </c>
      <c r="B34" s="13" t="s">
        <v>87</v>
      </c>
      <c r="C34" s="17">
        <v>0</v>
      </c>
    </row>
    <row r="35" spans="1:8" x14ac:dyDescent="0.2">
      <c r="A35" s="15">
        <v>1143</v>
      </c>
      <c r="B35" s="13" t="s">
        <v>88</v>
      </c>
      <c r="C35" s="17">
        <v>0</v>
      </c>
    </row>
    <row r="36" spans="1:8" ht="21" customHeight="1" x14ac:dyDescent="0.2">
      <c r="A36" s="15">
        <v>1144</v>
      </c>
      <c r="B36" s="134" t="s">
        <v>89</v>
      </c>
      <c r="C36" s="17">
        <v>0</v>
      </c>
    </row>
    <row r="37" spans="1:8" x14ac:dyDescent="0.2">
      <c r="A37" s="15">
        <v>1145</v>
      </c>
      <c r="B37" s="13" t="s">
        <v>90</v>
      </c>
      <c r="C37" s="17">
        <v>0</v>
      </c>
    </row>
    <row r="39" spans="1:8" x14ac:dyDescent="0.2">
      <c r="A39" s="12" t="s">
        <v>91</v>
      </c>
      <c r="B39" s="12"/>
      <c r="C39" s="12"/>
      <c r="D39" s="12"/>
      <c r="E39" s="12"/>
      <c r="F39" s="12"/>
      <c r="G39" s="12"/>
      <c r="H39" s="12"/>
    </row>
    <row r="40" spans="1:8" x14ac:dyDescent="0.2">
      <c r="A40" s="14" t="s">
        <v>40</v>
      </c>
      <c r="B40" s="14" t="s">
        <v>37</v>
      </c>
      <c r="C40" s="14" t="s">
        <v>38</v>
      </c>
      <c r="D40" s="14" t="s">
        <v>45</v>
      </c>
      <c r="E40" s="14" t="s">
        <v>48</v>
      </c>
      <c r="F40" s="14" t="s">
        <v>92</v>
      </c>
      <c r="G40" s="14"/>
      <c r="H40" s="14"/>
    </row>
    <row r="41" spans="1:8" x14ac:dyDescent="0.2">
      <c r="A41" s="15">
        <v>1150</v>
      </c>
      <c r="B41" s="13" t="s">
        <v>93</v>
      </c>
      <c r="C41" s="17">
        <f>C42</f>
        <v>11853924.17</v>
      </c>
    </row>
    <row r="42" spans="1:8" x14ac:dyDescent="0.2">
      <c r="A42" s="15">
        <v>1151</v>
      </c>
      <c r="B42" s="13" t="s">
        <v>94</v>
      </c>
      <c r="C42" s="17">
        <v>11853924.17</v>
      </c>
    </row>
    <row r="44" spans="1:8" x14ac:dyDescent="0.2">
      <c r="A44" s="12" t="s">
        <v>50</v>
      </c>
      <c r="B44" s="12"/>
      <c r="C44" s="12"/>
      <c r="D44" s="12"/>
      <c r="E44" s="12"/>
      <c r="F44" s="12"/>
      <c r="G44" s="12"/>
      <c r="H44" s="12"/>
    </row>
    <row r="45" spans="1:8" x14ac:dyDescent="0.2">
      <c r="A45" s="14" t="s">
        <v>40</v>
      </c>
      <c r="B45" s="14" t="s">
        <v>37</v>
      </c>
      <c r="C45" s="14" t="s">
        <v>38</v>
      </c>
      <c r="D45" s="14" t="s">
        <v>39</v>
      </c>
      <c r="E45" s="14" t="s">
        <v>76</v>
      </c>
      <c r="F45" s="14"/>
      <c r="G45" s="14"/>
      <c r="H45" s="14"/>
    </row>
    <row r="46" spans="1:8" x14ac:dyDescent="0.2">
      <c r="A46" s="15">
        <v>1213</v>
      </c>
      <c r="B46" s="13" t="s">
        <v>95</v>
      </c>
      <c r="C46" s="17">
        <v>0</v>
      </c>
    </row>
    <row r="48" spans="1:8" x14ac:dyDescent="0.2">
      <c r="A48" s="12" t="s">
        <v>51</v>
      </c>
      <c r="B48" s="12"/>
      <c r="C48" s="12"/>
      <c r="D48" s="12"/>
      <c r="E48" s="12"/>
      <c r="F48" s="12"/>
      <c r="G48" s="12"/>
      <c r="H48" s="12"/>
    </row>
    <row r="49" spans="1:10" x14ac:dyDescent="0.2">
      <c r="A49" s="14" t="s">
        <v>40</v>
      </c>
      <c r="B49" s="14" t="s">
        <v>37</v>
      </c>
      <c r="C49" s="14" t="s">
        <v>38</v>
      </c>
      <c r="D49" s="14"/>
      <c r="E49" s="14"/>
      <c r="F49" s="14"/>
      <c r="G49" s="14"/>
      <c r="H49" s="14"/>
    </row>
    <row r="50" spans="1:10" x14ac:dyDescent="0.2">
      <c r="A50" s="15">
        <v>1211</v>
      </c>
      <c r="B50" s="13" t="s">
        <v>69</v>
      </c>
      <c r="C50" s="17">
        <v>0</v>
      </c>
    </row>
    <row r="51" spans="1:10" x14ac:dyDescent="0.2">
      <c r="A51" s="15">
        <v>1212</v>
      </c>
      <c r="B51" s="13" t="s">
        <v>501</v>
      </c>
      <c r="C51" s="17">
        <v>0</v>
      </c>
    </row>
    <row r="52" spans="1:10" x14ac:dyDescent="0.2">
      <c r="A52" s="15">
        <v>1214</v>
      </c>
      <c r="B52" s="13" t="s">
        <v>96</v>
      </c>
      <c r="C52" s="17">
        <v>0</v>
      </c>
    </row>
    <row r="54" spans="1:10" x14ac:dyDescent="0.2">
      <c r="A54" s="12" t="s">
        <v>55</v>
      </c>
      <c r="B54" s="12"/>
      <c r="C54" s="12"/>
      <c r="D54" s="12"/>
      <c r="E54" s="12"/>
      <c r="F54" s="12"/>
      <c r="G54" s="12"/>
      <c r="H54" s="12"/>
      <c r="I54" s="12"/>
      <c r="J54" s="12"/>
    </row>
    <row r="55" spans="1:10" x14ac:dyDescent="0.2">
      <c r="A55" s="14" t="s">
        <v>40</v>
      </c>
      <c r="B55" s="14" t="s">
        <v>37</v>
      </c>
      <c r="C55" s="14" t="s">
        <v>38</v>
      </c>
      <c r="D55" s="14" t="s">
        <v>52</v>
      </c>
      <c r="E55" s="14" t="s">
        <v>53</v>
      </c>
      <c r="F55" s="14" t="s">
        <v>502</v>
      </c>
      <c r="G55" s="14" t="s">
        <v>503</v>
      </c>
      <c r="H55" s="14" t="s">
        <v>54</v>
      </c>
      <c r="I55" s="14" t="s">
        <v>504</v>
      </c>
      <c r="J55" s="14" t="s">
        <v>76</v>
      </c>
    </row>
    <row r="56" spans="1:10" x14ac:dyDescent="0.2">
      <c r="A56" s="15">
        <v>1230</v>
      </c>
      <c r="B56" s="13" t="s">
        <v>98</v>
      </c>
      <c r="C56" s="17">
        <f>SUM(C57:C63)</f>
        <v>603060641.87</v>
      </c>
      <c r="D56" s="17">
        <f>SUM(D57:D63)</f>
        <v>0</v>
      </c>
      <c r="E56" s="17">
        <f>SUM(E57:E63)</f>
        <v>0</v>
      </c>
    </row>
    <row r="57" spans="1:10" x14ac:dyDescent="0.2">
      <c r="A57" s="15">
        <v>1231</v>
      </c>
      <c r="B57" s="13" t="s">
        <v>99</v>
      </c>
      <c r="C57" s="17">
        <v>32913866.969999999</v>
      </c>
      <c r="D57" s="122"/>
      <c r="E57" s="122"/>
    </row>
    <row r="58" spans="1:10" x14ac:dyDescent="0.2">
      <c r="A58" s="15">
        <v>1232</v>
      </c>
      <c r="B58" s="13" t="s">
        <v>100</v>
      </c>
      <c r="C58" s="17">
        <v>0</v>
      </c>
      <c r="D58" s="17">
        <v>0</v>
      </c>
      <c r="E58" s="17">
        <v>0</v>
      </c>
    </row>
    <row r="59" spans="1:10" x14ac:dyDescent="0.2">
      <c r="A59" s="15">
        <v>1233</v>
      </c>
      <c r="B59" s="13" t="s">
        <v>101</v>
      </c>
      <c r="C59" s="17">
        <v>31453618.239999998</v>
      </c>
      <c r="D59" s="17">
        <v>0</v>
      </c>
      <c r="E59" s="17">
        <v>0</v>
      </c>
    </row>
    <row r="60" spans="1:10" x14ac:dyDescent="0.2">
      <c r="A60" s="15">
        <v>1234</v>
      </c>
      <c r="B60" s="13" t="s">
        <v>102</v>
      </c>
      <c r="C60" s="17">
        <v>0</v>
      </c>
      <c r="D60" s="17">
        <v>0</v>
      </c>
      <c r="E60" s="17">
        <v>0</v>
      </c>
    </row>
    <row r="61" spans="1:10" x14ac:dyDescent="0.2">
      <c r="A61" s="15">
        <v>1235</v>
      </c>
      <c r="B61" s="13" t="s">
        <v>103</v>
      </c>
      <c r="C61" s="17">
        <v>108708617.93000001</v>
      </c>
      <c r="D61" s="17">
        <v>0</v>
      </c>
      <c r="E61" s="17">
        <v>0</v>
      </c>
    </row>
    <row r="62" spans="1:10" x14ac:dyDescent="0.2">
      <c r="A62" s="15">
        <v>1236</v>
      </c>
      <c r="B62" s="13" t="s">
        <v>104</v>
      </c>
      <c r="C62" s="17">
        <v>26000210.190000001</v>
      </c>
      <c r="D62" s="17">
        <v>0</v>
      </c>
      <c r="E62" s="17">
        <v>0</v>
      </c>
    </row>
    <row r="63" spans="1:10" x14ac:dyDescent="0.2">
      <c r="A63" s="15">
        <v>1239</v>
      </c>
      <c r="B63" s="13" t="s">
        <v>105</v>
      </c>
      <c r="C63" s="17">
        <v>403984328.54000002</v>
      </c>
      <c r="D63" s="17">
        <v>0</v>
      </c>
      <c r="E63" s="17">
        <v>0</v>
      </c>
    </row>
    <row r="64" spans="1:10" x14ac:dyDescent="0.2">
      <c r="A64" s="15">
        <v>1240</v>
      </c>
      <c r="B64" s="13" t="s">
        <v>106</v>
      </c>
      <c r="C64" s="17">
        <f>SUM(C65:C72)</f>
        <v>142690308.31</v>
      </c>
      <c r="D64" s="17">
        <f t="shared" ref="D64:E64" si="0">SUM(D65:D72)</f>
        <v>17022632.859999999</v>
      </c>
      <c r="E64" s="17">
        <f t="shared" si="0"/>
        <v>79007913.75</v>
      </c>
    </row>
    <row r="65" spans="1:9" x14ac:dyDescent="0.2">
      <c r="A65" s="15">
        <v>1241</v>
      </c>
      <c r="B65" s="13" t="s">
        <v>107</v>
      </c>
      <c r="C65" s="17">
        <v>16244800.970000001</v>
      </c>
      <c r="D65" s="17">
        <v>0</v>
      </c>
      <c r="E65" s="17">
        <v>0</v>
      </c>
    </row>
    <row r="66" spans="1:9" x14ac:dyDescent="0.2">
      <c r="A66" s="15">
        <v>1242</v>
      </c>
      <c r="B66" s="13" t="s">
        <v>108</v>
      </c>
      <c r="C66" s="17">
        <v>1338676.03</v>
      </c>
      <c r="D66" s="17">
        <v>0</v>
      </c>
      <c r="E66" s="17">
        <v>0</v>
      </c>
    </row>
    <row r="67" spans="1:9" x14ac:dyDescent="0.2">
      <c r="A67" s="15">
        <v>1243</v>
      </c>
      <c r="B67" s="13" t="s">
        <v>109</v>
      </c>
      <c r="C67" s="17">
        <v>1163859.78</v>
      </c>
      <c r="D67" s="17">
        <v>0</v>
      </c>
      <c r="E67" s="17">
        <v>0</v>
      </c>
    </row>
    <row r="68" spans="1:9" x14ac:dyDescent="0.2">
      <c r="A68" s="15">
        <v>1244</v>
      </c>
      <c r="B68" s="13" t="s">
        <v>110</v>
      </c>
      <c r="C68" s="17">
        <v>76552948.290000007</v>
      </c>
      <c r="D68" s="17">
        <v>0</v>
      </c>
      <c r="E68" s="17">
        <v>0</v>
      </c>
    </row>
    <row r="69" spans="1:9" x14ac:dyDescent="0.2">
      <c r="A69" s="15">
        <v>1245</v>
      </c>
      <c r="B69" s="13" t="s">
        <v>111</v>
      </c>
      <c r="C69" s="17">
        <v>0</v>
      </c>
      <c r="D69" s="17">
        <v>17022632.859999999</v>
      </c>
      <c r="E69" s="17">
        <v>79007913.75</v>
      </c>
    </row>
    <row r="70" spans="1:9" x14ac:dyDescent="0.2">
      <c r="A70" s="15">
        <v>1246</v>
      </c>
      <c r="B70" s="13" t="s">
        <v>112</v>
      </c>
      <c r="C70" s="17">
        <v>47390023.240000002</v>
      </c>
      <c r="D70" s="17">
        <v>0</v>
      </c>
      <c r="E70" s="17">
        <v>0</v>
      </c>
    </row>
    <row r="71" spans="1:9" x14ac:dyDescent="0.2">
      <c r="A71" s="15">
        <v>1247</v>
      </c>
      <c r="B71" s="13" t="s">
        <v>113</v>
      </c>
      <c r="C71" s="17">
        <v>0</v>
      </c>
      <c r="D71" s="17">
        <v>0</v>
      </c>
      <c r="E71" s="17">
        <v>0</v>
      </c>
    </row>
    <row r="72" spans="1:9" x14ac:dyDescent="0.2">
      <c r="A72" s="15">
        <v>1248</v>
      </c>
      <c r="B72" s="13" t="s">
        <v>114</v>
      </c>
      <c r="C72" s="17">
        <v>0</v>
      </c>
      <c r="D72" s="17">
        <v>0</v>
      </c>
      <c r="E72" s="17">
        <v>0</v>
      </c>
    </row>
    <row r="74" spans="1:9" x14ac:dyDescent="0.2">
      <c r="A74" s="12" t="s">
        <v>56</v>
      </c>
      <c r="B74" s="12"/>
      <c r="C74" s="12"/>
      <c r="D74" s="12"/>
      <c r="E74" s="12"/>
      <c r="F74" s="12"/>
      <c r="G74" s="12"/>
      <c r="H74" s="12"/>
      <c r="I74" s="12"/>
    </row>
    <row r="75" spans="1:9" x14ac:dyDescent="0.2">
      <c r="A75" s="14" t="s">
        <v>40</v>
      </c>
      <c r="B75" s="14" t="s">
        <v>37</v>
      </c>
      <c r="C75" s="14" t="s">
        <v>38</v>
      </c>
      <c r="D75" s="14" t="s">
        <v>57</v>
      </c>
      <c r="E75" s="14" t="s">
        <v>115</v>
      </c>
      <c r="F75" s="14" t="s">
        <v>505</v>
      </c>
      <c r="G75" s="14" t="s">
        <v>97</v>
      </c>
      <c r="H75" s="14" t="s">
        <v>54</v>
      </c>
      <c r="I75" s="14" t="s">
        <v>76</v>
      </c>
    </row>
    <row r="76" spans="1:9" x14ac:dyDescent="0.2">
      <c r="A76" s="15">
        <v>1250</v>
      </c>
      <c r="B76" s="13" t="s">
        <v>116</v>
      </c>
      <c r="C76" s="17">
        <f>SUM(C77:C81)</f>
        <v>4996884</v>
      </c>
      <c r="D76" s="17">
        <f>SUM(D77:D81)</f>
        <v>71185.64</v>
      </c>
      <c r="E76" s="17">
        <f>SUM(E77:E81)</f>
        <v>0</v>
      </c>
    </row>
    <row r="77" spans="1:9" x14ac:dyDescent="0.2">
      <c r="A77" s="15">
        <v>1251</v>
      </c>
      <c r="B77" s="13" t="s">
        <v>117</v>
      </c>
      <c r="C77" s="17">
        <v>4205811.03</v>
      </c>
      <c r="D77" s="17">
        <v>0</v>
      </c>
      <c r="E77" s="17">
        <v>0</v>
      </c>
    </row>
    <row r="78" spans="1:9" x14ac:dyDescent="0.2">
      <c r="A78" s="15">
        <v>1252</v>
      </c>
      <c r="B78" s="13" t="s">
        <v>118</v>
      </c>
      <c r="C78" s="17">
        <v>0</v>
      </c>
      <c r="D78" s="17">
        <v>0</v>
      </c>
      <c r="E78" s="17">
        <v>0</v>
      </c>
    </row>
    <row r="79" spans="1:9" x14ac:dyDescent="0.2">
      <c r="A79" s="15">
        <v>1253</v>
      </c>
      <c r="B79" s="13" t="s">
        <v>119</v>
      </c>
      <c r="C79" s="17">
        <v>0</v>
      </c>
      <c r="D79" s="17">
        <v>0</v>
      </c>
      <c r="E79" s="17">
        <v>0</v>
      </c>
    </row>
    <row r="80" spans="1:9" x14ac:dyDescent="0.2">
      <c r="A80" s="15">
        <v>1254</v>
      </c>
      <c r="B80" s="13" t="s">
        <v>120</v>
      </c>
      <c r="C80" s="17">
        <v>791072.97</v>
      </c>
      <c r="D80" s="17">
        <v>71185.64</v>
      </c>
      <c r="E80" s="17">
        <v>0</v>
      </c>
    </row>
    <row r="81" spans="1:8" x14ac:dyDescent="0.2">
      <c r="A81" s="15">
        <v>1259</v>
      </c>
      <c r="B81" s="13" t="s">
        <v>121</v>
      </c>
      <c r="C81" s="17">
        <v>0</v>
      </c>
      <c r="D81" s="17">
        <v>0</v>
      </c>
      <c r="E81" s="17">
        <v>0</v>
      </c>
    </row>
    <row r="82" spans="1:8" x14ac:dyDescent="0.2">
      <c r="A82" s="15">
        <v>1270</v>
      </c>
      <c r="B82" s="13" t="s">
        <v>122</v>
      </c>
      <c r="C82" s="17">
        <f>SUM(C83:C88)</f>
        <v>5868125.25</v>
      </c>
      <c r="D82" s="122"/>
      <c r="E82" s="122"/>
    </row>
    <row r="83" spans="1:8" x14ac:dyDescent="0.2">
      <c r="A83" s="15">
        <v>1271</v>
      </c>
      <c r="B83" s="13" t="s">
        <v>123</v>
      </c>
      <c r="C83" s="17">
        <v>5304137.5999999996</v>
      </c>
      <c r="D83" s="122"/>
      <c r="E83" s="122"/>
    </row>
    <row r="84" spans="1:8" x14ac:dyDescent="0.2">
      <c r="A84" s="15">
        <v>1272</v>
      </c>
      <c r="B84" s="13" t="s">
        <v>124</v>
      </c>
      <c r="C84" s="17">
        <v>0</v>
      </c>
      <c r="D84" s="122"/>
      <c r="E84" s="122"/>
    </row>
    <row r="85" spans="1:8" x14ac:dyDescent="0.2">
      <c r="A85" s="15">
        <v>1273</v>
      </c>
      <c r="B85" s="13" t="s">
        <v>125</v>
      </c>
      <c r="C85" s="17">
        <v>0</v>
      </c>
      <c r="D85" s="122"/>
      <c r="E85" s="122"/>
    </row>
    <row r="86" spans="1:8" x14ac:dyDescent="0.2">
      <c r="A86" s="15">
        <v>1274</v>
      </c>
      <c r="B86" s="13" t="s">
        <v>126</v>
      </c>
      <c r="C86" s="17">
        <v>0</v>
      </c>
      <c r="D86" s="122"/>
      <c r="E86" s="122"/>
    </row>
    <row r="87" spans="1:8" x14ac:dyDescent="0.2">
      <c r="A87" s="15">
        <v>1275</v>
      </c>
      <c r="B87" s="13" t="s">
        <v>127</v>
      </c>
      <c r="C87" s="17">
        <v>0</v>
      </c>
      <c r="D87" s="122"/>
      <c r="E87" s="122"/>
    </row>
    <row r="88" spans="1:8" x14ac:dyDescent="0.2">
      <c r="A88" s="15">
        <v>1279</v>
      </c>
      <c r="B88" s="13" t="s">
        <v>128</v>
      </c>
      <c r="C88" s="17">
        <v>563987.65</v>
      </c>
      <c r="D88" s="122"/>
      <c r="E88" s="122"/>
    </row>
    <row r="90" spans="1:8" x14ac:dyDescent="0.2">
      <c r="A90" s="12" t="s">
        <v>58</v>
      </c>
      <c r="B90" s="12"/>
      <c r="C90" s="12"/>
      <c r="D90" s="12"/>
      <c r="E90" s="12"/>
      <c r="F90" s="12"/>
      <c r="G90" s="12"/>
      <c r="H90" s="12"/>
    </row>
    <row r="91" spans="1:8" x14ac:dyDescent="0.2">
      <c r="A91" s="14" t="s">
        <v>40</v>
      </c>
      <c r="B91" s="14" t="s">
        <v>37</v>
      </c>
      <c r="C91" s="14" t="s">
        <v>38</v>
      </c>
      <c r="D91" s="14" t="s">
        <v>129</v>
      </c>
      <c r="E91" s="14"/>
      <c r="F91" s="14"/>
      <c r="G91" s="14"/>
      <c r="H91" s="14"/>
    </row>
    <row r="92" spans="1:8" x14ac:dyDescent="0.2">
      <c r="A92" s="15">
        <v>1160</v>
      </c>
      <c r="B92" s="13" t="s">
        <v>130</v>
      </c>
      <c r="C92" s="17">
        <f>SUM(C93:C94)</f>
        <v>0</v>
      </c>
    </row>
    <row r="93" spans="1:8" ht="22.5" x14ac:dyDescent="0.2">
      <c r="A93" s="15">
        <v>1161</v>
      </c>
      <c r="B93" s="134" t="s">
        <v>131</v>
      </c>
      <c r="C93" s="17">
        <v>0</v>
      </c>
    </row>
    <row r="94" spans="1:8" x14ac:dyDescent="0.2">
      <c r="A94" s="15">
        <v>1162</v>
      </c>
      <c r="B94" s="13" t="s">
        <v>132</v>
      </c>
      <c r="C94" s="17">
        <v>0</v>
      </c>
    </row>
    <row r="96" spans="1:8" x14ac:dyDescent="0.2">
      <c r="A96" s="12" t="s">
        <v>506</v>
      </c>
      <c r="B96" s="12"/>
      <c r="C96" s="12"/>
      <c r="D96" s="12"/>
      <c r="E96" s="12"/>
      <c r="F96" s="12"/>
      <c r="G96" s="12"/>
      <c r="H96" s="12"/>
    </row>
    <row r="97" spans="1:8" x14ac:dyDescent="0.2">
      <c r="A97" s="14" t="s">
        <v>40</v>
      </c>
      <c r="B97" s="14" t="s">
        <v>37</v>
      </c>
      <c r="C97" s="14" t="s">
        <v>38</v>
      </c>
      <c r="D97" s="14" t="s">
        <v>76</v>
      </c>
      <c r="E97" s="14"/>
      <c r="F97" s="14"/>
      <c r="G97" s="14"/>
      <c r="H97" s="14"/>
    </row>
    <row r="98" spans="1:8" x14ac:dyDescent="0.2">
      <c r="A98" s="15">
        <v>1190</v>
      </c>
      <c r="B98" s="13" t="s">
        <v>439</v>
      </c>
      <c r="C98" s="17">
        <f>SUM(C99:C102)</f>
        <v>0</v>
      </c>
    </row>
    <row r="99" spans="1:8" x14ac:dyDescent="0.2">
      <c r="A99" s="15">
        <v>1191</v>
      </c>
      <c r="B99" s="13" t="s">
        <v>432</v>
      </c>
      <c r="C99" s="17">
        <v>0</v>
      </c>
    </row>
    <row r="100" spans="1:8" x14ac:dyDescent="0.2">
      <c r="A100" s="15">
        <v>1192</v>
      </c>
      <c r="B100" s="13" t="s">
        <v>433</v>
      </c>
      <c r="C100" s="17">
        <v>0</v>
      </c>
    </row>
    <row r="101" spans="1:8" ht="22.5" x14ac:dyDescent="0.2">
      <c r="A101" s="15">
        <v>1193</v>
      </c>
      <c r="B101" s="134" t="s">
        <v>434</v>
      </c>
      <c r="C101" s="17">
        <v>0</v>
      </c>
    </row>
    <row r="102" spans="1:8" x14ac:dyDescent="0.2">
      <c r="A102" s="15">
        <v>1194</v>
      </c>
      <c r="B102" s="13" t="s">
        <v>435</v>
      </c>
      <c r="C102" s="17">
        <v>0</v>
      </c>
    </row>
    <row r="103" spans="1:8" x14ac:dyDescent="0.2">
      <c r="A103" s="15">
        <v>1290</v>
      </c>
      <c r="B103" s="13" t="s">
        <v>133</v>
      </c>
      <c r="C103" s="17">
        <f>SUM(C104:C106)</f>
        <v>0</v>
      </c>
    </row>
    <row r="104" spans="1:8" x14ac:dyDescent="0.2">
      <c r="A104" s="15">
        <v>1291</v>
      </c>
      <c r="B104" s="13" t="s">
        <v>134</v>
      </c>
      <c r="C104" s="17">
        <v>0</v>
      </c>
    </row>
    <row r="105" spans="1:8" x14ac:dyDescent="0.2">
      <c r="A105" s="15">
        <v>1292</v>
      </c>
      <c r="B105" s="13" t="s">
        <v>135</v>
      </c>
      <c r="C105" s="17">
        <v>0</v>
      </c>
    </row>
    <row r="106" spans="1:8" x14ac:dyDescent="0.2">
      <c r="A106" s="15">
        <v>1293</v>
      </c>
      <c r="B106" s="13" t="s">
        <v>136</v>
      </c>
      <c r="C106" s="17">
        <v>0</v>
      </c>
    </row>
    <row r="108" spans="1:8" x14ac:dyDescent="0.2">
      <c r="A108" s="12" t="s">
        <v>59</v>
      </c>
      <c r="B108" s="12"/>
      <c r="C108" s="12"/>
      <c r="D108" s="12"/>
      <c r="E108" s="12"/>
      <c r="F108" s="12"/>
      <c r="G108" s="12"/>
      <c r="H108" s="12"/>
    </row>
    <row r="109" spans="1:8" x14ac:dyDescent="0.2">
      <c r="A109" s="14" t="s">
        <v>40</v>
      </c>
      <c r="B109" s="14" t="s">
        <v>37</v>
      </c>
      <c r="C109" s="14" t="s">
        <v>38</v>
      </c>
      <c r="D109" s="14" t="s">
        <v>72</v>
      </c>
      <c r="E109" s="14" t="s">
        <v>73</v>
      </c>
      <c r="F109" s="14" t="s">
        <v>74</v>
      </c>
      <c r="G109" s="14" t="s">
        <v>137</v>
      </c>
      <c r="H109" s="14" t="s">
        <v>525</v>
      </c>
    </row>
    <row r="110" spans="1:8" x14ac:dyDescent="0.2">
      <c r="A110" s="15">
        <v>2110</v>
      </c>
      <c r="B110" s="13" t="s">
        <v>138</v>
      </c>
      <c r="C110" s="17">
        <f>SUM(C111:C119)</f>
        <v>11992516.49</v>
      </c>
      <c r="D110" s="17">
        <f>SUM(D111:D119)</f>
        <v>11992516.49</v>
      </c>
      <c r="E110" s="17">
        <f>SUM(E111:E119)</f>
        <v>0</v>
      </c>
      <c r="F110" s="17">
        <f>SUM(F111:F119)</f>
        <v>0</v>
      </c>
      <c r="G110" s="17">
        <f>SUM(G111:G119)</f>
        <v>0</v>
      </c>
    </row>
    <row r="111" spans="1:8" x14ac:dyDescent="0.2">
      <c r="A111" s="15">
        <v>2111</v>
      </c>
      <c r="B111" s="13" t="s">
        <v>139</v>
      </c>
      <c r="C111" s="17">
        <v>1661777.33</v>
      </c>
      <c r="D111" s="17">
        <f>C111</f>
        <v>1661777.33</v>
      </c>
      <c r="E111" s="17">
        <v>0</v>
      </c>
      <c r="F111" s="17">
        <v>0</v>
      </c>
      <c r="G111" s="17">
        <v>0</v>
      </c>
    </row>
    <row r="112" spans="1:8" x14ac:dyDescent="0.2">
      <c r="A112" s="15">
        <v>2112</v>
      </c>
      <c r="B112" s="13" t="s">
        <v>140</v>
      </c>
      <c r="C112" s="17">
        <v>2105788</v>
      </c>
      <c r="D112" s="17">
        <f t="shared" ref="D112:D119" si="1">C112</f>
        <v>2105788</v>
      </c>
      <c r="E112" s="17">
        <v>0</v>
      </c>
      <c r="F112" s="17">
        <v>0</v>
      </c>
      <c r="G112" s="17">
        <v>0</v>
      </c>
    </row>
    <row r="113" spans="1:8" x14ac:dyDescent="0.2">
      <c r="A113" s="15">
        <v>2113</v>
      </c>
      <c r="B113" s="13" t="s">
        <v>141</v>
      </c>
      <c r="C113" s="17">
        <v>0</v>
      </c>
      <c r="D113" s="17">
        <f t="shared" si="1"/>
        <v>0</v>
      </c>
      <c r="E113" s="17">
        <v>0</v>
      </c>
      <c r="F113" s="17">
        <v>0</v>
      </c>
      <c r="G113" s="17">
        <v>0</v>
      </c>
    </row>
    <row r="114" spans="1:8" x14ac:dyDescent="0.2">
      <c r="A114" s="15">
        <v>2114</v>
      </c>
      <c r="B114" s="13" t="s">
        <v>142</v>
      </c>
      <c r="C114" s="17">
        <v>0</v>
      </c>
      <c r="D114" s="17">
        <f t="shared" si="1"/>
        <v>0</v>
      </c>
      <c r="E114" s="17">
        <v>0</v>
      </c>
      <c r="F114" s="17">
        <v>0</v>
      </c>
      <c r="G114" s="17">
        <v>0</v>
      </c>
    </row>
    <row r="115" spans="1:8" x14ac:dyDescent="0.2">
      <c r="A115" s="15">
        <v>2115</v>
      </c>
      <c r="B115" s="13" t="s">
        <v>143</v>
      </c>
      <c r="C115" s="17">
        <v>0</v>
      </c>
      <c r="D115" s="17">
        <f t="shared" si="1"/>
        <v>0</v>
      </c>
      <c r="E115" s="17">
        <v>0</v>
      </c>
      <c r="F115" s="17">
        <v>0</v>
      </c>
      <c r="G115" s="17">
        <v>0</v>
      </c>
    </row>
    <row r="116" spans="1:8" ht="22.5" x14ac:dyDescent="0.2">
      <c r="A116" s="15">
        <v>2116</v>
      </c>
      <c r="B116" s="134" t="s">
        <v>144</v>
      </c>
      <c r="C116" s="17">
        <v>0</v>
      </c>
      <c r="D116" s="17">
        <f t="shared" si="1"/>
        <v>0</v>
      </c>
      <c r="E116" s="17">
        <v>0</v>
      </c>
      <c r="F116" s="17">
        <v>0</v>
      </c>
      <c r="G116" s="17">
        <v>0</v>
      </c>
    </row>
    <row r="117" spans="1:8" x14ac:dyDescent="0.2">
      <c r="A117" s="15">
        <v>2117</v>
      </c>
      <c r="B117" s="13" t="s">
        <v>145</v>
      </c>
      <c r="C117" s="17">
        <v>3327100.67</v>
      </c>
      <c r="D117" s="17">
        <f t="shared" si="1"/>
        <v>3327100.67</v>
      </c>
      <c r="E117" s="17">
        <v>0</v>
      </c>
      <c r="F117" s="17">
        <v>0</v>
      </c>
      <c r="G117" s="17">
        <v>0</v>
      </c>
    </row>
    <row r="118" spans="1:8" x14ac:dyDescent="0.2">
      <c r="A118" s="15">
        <v>2118</v>
      </c>
      <c r="B118" s="13" t="s">
        <v>146</v>
      </c>
      <c r="C118" s="17">
        <v>0</v>
      </c>
      <c r="D118" s="17">
        <f t="shared" si="1"/>
        <v>0</v>
      </c>
      <c r="E118" s="17">
        <v>0</v>
      </c>
      <c r="F118" s="17">
        <v>0</v>
      </c>
      <c r="G118" s="17">
        <v>0</v>
      </c>
    </row>
    <row r="119" spans="1:8" x14ac:dyDescent="0.2">
      <c r="A119" s="15">
        <v>2119</v>
      </c>
      <c r="B119" s="13" t="s">
        <v>147</v>
      </c>
      <c r="C119" s="17">
        <v>4897850.49</v>
      </c>
      <c r="D119" s="17">
        <f t="shared" si="1"/>
        <v>4897850.49</v>
      </c>
      <c r="E119" s="17">
        <v>0</v>
      </c>
      <c r="F119" s="17">
        <v>0</v>
      </c>
      <c r="G119" s="17">
        <v>0</v>
      </c>
    </row>
    <row r="120" spans="1:8" x14ac:dyDescent="0.2">
      <c r="A120" s="15">
        <v>2120</v>
      </c>
      <c r="B120" s="13" t="s">
        <v>148</v>
      </c>
      <c r="C120" s="17">
        <f>SUM(C121:C123)</f>
        <v>0</v>
      </c>
      <c r="D120" s="17">
        <f t="shared" ref="D120:G120" si="2">SUM(D121:D123)</f>
        <v>0</v>
      </c>
      <c r="E120" s="17">
        <f t="shared" si="2"/>
        <v>0</v>
      </c>
      <c r="F120" s="17">
        <f t="shared" si="2"/>
        <v>0</v>
      </c>
      <c r="G120" s="17">
        <f t="shared" si="2"/>
        <v>0</v>
      </c>
    </row>
    <row r="121" spans="1:8" x14ac:dyDescent="0.2">
      <c r="A121" s="15">
        <v>2121</v>
      </c>
      <c r="B121" s="13" t="s">
        <v>149</v>
      </c>
      <c r="C121" s="17">
        <v>0</v>
      </c>
      <c r="D121" s="17">
        <f>C121</f>
        <v>0</v>
      </c>
      <c r="E121" s="17">
        <v>0</v>
      </c>
      <c r="F121" s="17">
        <v>0</v>
      </c>
      <c r="G121" s="17">
        <v>0</v>
      </c>
    </row>
    <row r="122" spans="1:8" ht="21" customHeight="1" x14ac:dyDescent="0.2">
      <c r="A122" s="15">
        <v>2122</v>
      </c>
      <c r="B122" s="134" t="s">
        <v>150</v>
      </c>
      <c r="C122" s="17">
        <v>0</v>
      </c>
      <c r="D122" s="17">
        <f t="shared" ref="D122:D123" si="3">C122</f>
        <v>0</v>
      </c>
      <c r="E122" s="17">
        <v>0</v>
      </c>
      <c r="F122" s="17">
        <v>0</v>
      </c>
      <c r="G122" s="17">
        <v>0</v>
      </c>
    </row>
    <row r="123" spans="1:8" x14ac:dyDescent="0.2">
      <c r="A123" s="15">
        <v>2129</v>
      </c>
      <c r="B123" s="13" t="s">
        <v>151</v>
      </c>
      <c r="C123" s="17">
        <v>0</v>
      </c>
      <c r="D123" s="17">
        <f t="shared" si="3"/>
        <v>0</v>
      </c>
      <c r="E123" s="17">
        <v>0</v>
      </c>
      <c r="F123" s="17">
        <v>0</v>
      </c>
      <c r="G123" s="17">
        <v>0</v>
      </c>
    </row>
    <row r="125" spans="1:8" x14ac:dyDescent="0.2">
      <c r="A125" s="12" t="s">
        <v>60</v>
      </c>
      <c r="B125" s="12"/>
      <c r="C125" s="12"/>
      <c r="D125" s="12"/>
      <c r="E125" s="12"/>
      <c r="F125" s="12"/>
      <c r="G125" s="12"/>
      <c r="H125" s="12"/>
    </row>
    <row r="126" spans="1:8" x14ac:dyDescent="0.2">
      <c r="A126" s="14" t="s">
        <v>40</v>
      </c>
      <c r="B126" s="14" t="s">
        <v>37</v>
      </c>
      <c r="C126" s="14" t="s">
        <v>38</v>
      </c>
      <c r="D126" s="14" t="s">
        <v>41</v>
      </c>
      <c r="E126" s="14" t="s">
        <v>76</v>
      </c>
      <c r="F126" s="14"/>
      <c r="G126" s="14"/>
      <c r="H126" s="14"/>
    </row>
    <row r="127" spans="1:8" ht="25.15" customHeight="1" x14ac:dyDescent="0.2">
      <c r="A127" s="15">
        <v>2160</v>
      </c>
      <c r="B127" s="134" t="s">
        <v>152</v>
      </c>
      <c r="C127" s="17">
        <f>SUM(C128:C133)</f>
        <v>0</v>
      </c>
    </row>
    <row r="128" spans="1:8" x14ac:dyDescent="0.2">
      <c r="A128" s="15">
        <v>2161</v>
      </c>
      <c r="B128" s="13" t="s">
        <v>153</v>
      </c>
      <c r="C128" s="17">
        <v>0</v>
      </c>
    </row>
    <row r="129" spans="1:8" x14ac:dyDescent="0.2">
      <c r="A129" s="15">
        <v>2162</v>
      </c>
      <c r="B129" s="13" t="s">
        <v>154</v>
      </c>
      <c r="C129" s="17">
        <v>0</v>
      </c>
    </row>
    <row r="130" spans="1:8" x14ac:dyDescent="0.2">
      <c r="A130" s="15">
        <v>2163</v>
      </c>
      <c r="B130" s="13" t="s">
        <v>155</v>
      </c>
      <c r="C130" s="17">
        <v>0</v>
      </c>
    </row>
    <row r="131" spans="1:8" x14ac:dyDescent="0.2">
      <c r="A131" s="15">
        <v>2164</v>
      </c>
      <c r="B131" s="134" t="s">
        <v>156</v>
      </c>
      <c r="C131" s="17">
        <v>0</v>
      </c>
    </row>
    <row r="132" spans="1:8" x14ac:dyDescent="0.2">
      <c r="A132" s="15">
        <v>2165</v>
      </c>
      <c r="B132" s="13" t="s">
        <v>157</v>
      </c>
      <c r="C132" s="17">
        <v>0</v>
      </c>
    </row>
    <row r="133" spans="1:8" x14ac:dyDescent="0.2">
      <c r="A133" s="15">
        <v>2166</v>
      </c>
      <c r="B133" s="13" t="s">
        <v>158</v>
      </c>
      <c r="C133" s="17">
        <v>0</v>
      </c>
    </row>
    <row r="134" spans="1:8" ht="21.6" customHeight="1" x14ac:dyDescent="0.2">
      <c r="A134" s="15">
        <v>2250</v>
      </c>
      <c r="B134" s="134" t="s">
        <v>159</v>
      </c>
      <c r="C134" s="17">
        <f>SUM(C135:C140)</f>
        <v>0</v>
      </c>
    </row>
    <row r="135" spans="1:8" x14ac:dyDescent="0.2">
      <c r="A135" s="15">
        <v>2251</v>
      </c>
      <c r="B135" s="13" t="s">
        <v>160</v>
      </c>
      <c r="C135" s="17">
        <v>0</v>
      </c>
    </row>
    <row r="136" spans="1:8" x14ac:dyDescent="0.2">
      <c r="A136" s="15">
        <v>2252</v>
      </c>
      <c r="B136" s="13" t="s">
        <v>161</v>
      </c>
      <c r="C136" s="17">
        <v>0</v>
      </c>
    </row>
    <row r="137" spans="1:8" x14ac:dyDescent="0.2">
      <c r="A137" s="15">
        <v>2253</v>
      </c>
      <c r="B137" s="13" t="s">
        <v>162</v>
      </c>
      <c r="C137" s="17">
        <v>0</v>
      </c>
    </row>
    <row r="138" spans="1:8" ht="19.899999999999999" customHeight="1" x14ac:dyDescent="0.2">
      <c r="A138" s="15">
        <v>2254</v>
      </c>
      <c r="B138" s="134" t="s">
        <v>163</v>
      </c>
      <c r="C138" s="17">
        <v>0</v>
      </c>
    </row>
    <row r="139" spans="1:8" ht="21.6" customHeight="1" x14ac:dyDescent="0.2">
      <c r="A139" s="15">
        <v>2255</v>
      </c>
      <c r="B139" s="134" t="s">
        <v>164</v>
      </c>
      <c r="C139" s="17">
        <v>0</v>
      </c>
    </row>
    <row r="140" spans="1:8" x14ac:dyDescent="0.2">
      <c r="A140" s="15">
        <v>2256</v>
      </c>
      <c r="B140" s="13" t="s">
        <v>165</v>
      </c>
      <c r="C140" s="17">
        <v>0</v>
      </c>
    </row>
    <row r="142" spans="1:8" x14ac:dyDescent="0.2">
      <c r="A142" s="12" t="s">
        <v>507</v>
      </c>
      <c r="B142" s="12"/>
      <c r="C142" s="12"/>
      <c r="D142" s="12"/>
      <c r="E142" s="12"/>
      <c r="F142" s="12"/>
      <c r="G142" s="12"/>
      <c r="H142" s="12"/>
    </row>
    <row r="143" spans="1:8" x14ac:dyDescent="0.2">
      <c r="A143" s="16" t="s">
        <v>40</v>
      </c>
      <c r="B143" s="16" t="s">
        <v>37</v>
      </c>
      <c r="C143" s="16" t="s">
        <v>38</v>
      </c>
      <c r="D143" s="16" t="s">
        <v>41</v>
      </c>
      <c r="E143" s="16" t="s">
        <v>76</v>
      </c>
      <c r="F143" s="16"/>
      <c r="G143" s="16"/>
      <c r="H143" s="16"/>
    </row>
    <row r="144" spans="1:8" x14ac:dyDescent="0.2">
      <c r="A144" s="15">
        <v>2150</v>
      </c>
      <c r="B144" s="13" t="s">
        <v>508</v>
      </c>
      <c r="C144" s="17">
        <f>SUM(C145:C147)</f>
        <v>0</v>
      </c>
    </row>
    <row r="145" spans="1:5" x14ac:dyDescent="0.2">
      <c r="A145" s="15">
        <v>2151</v>
      </c>
      <c r="B145" s="13" t="s">
        <v>509</v>
      </c>
      <c r="C145" s="17">
        <v>0</v>
      </c>
    </row>
    <row r="146" spans="1:5" x14ac:dyDescent="0.2">
      <c r="A146" s="15">
        <v>2152</v>
      </c>
      <c r="B146" s="13" t="s">
        <v>510</v>
      </c>
      <c r="C146" s="17">
        <v>0</v>
      </c>
    </row>
    <row r="147" spans="1:5" x14ac:dyDescent="0.2">
      <c r="A147" s="15">
        <v>2159</v>
      </c>
      <c r="B147" s="13" t="s">
        <v>166</v>
      </c>
      <c r="C147" s="17">
        <v>0</v>
      </c>
    </row>
    <row r="148" spans="1:5" x14ac:dyDescent="0.2">
      <c r="A148" s="15">
        <v>2240</v>
      </c>
      <c r="B148" s="13" t="s">
        <v>168</v>
      </c>
      <c r="C148" s="17">
        <f>SUM(C149:C151)</f>
        <v>0</v>
      </c>
    </row>
    <row r="149" spans="1:5" x14ac:dyDescent="0.2">
      <c r="A149" s="15">
        <v>2241</v>
      </c>
      <c r="B149" s="13" t="s">
        <v>169</v>
      </c>
      <c r="C149" s="17">
        <v>0</v>
      </c>
    </row>
    <row r="150" spans="1:5" x14ac:dyDescent="0.2">
      <c r="A150" s="15">
        <v>2242</v>
      </c>
      <c r="B150" s="13" t="s">
        <v>170</v>
      </c>
      <c r="C150" s="17">
        <v>0</v>
      </c>
    </row>
    <row r="151" spans="1:5" x14ac:dyDescent="0.2">
      <c r="A151" s="15">
        <v>2249</v>
      </c>
      <c r="B151" s="13" t="s">
        <v>171</v>
      </c>
      <c r="C151" s="17">
        <v>0</v>
      </c>
    </row>
    <row r="153" spans="1:5" x14ac:dyDescent="0.2">
      <c r="A153" s="105" t="s">
        <v>511</v>
      </c>
      <c r="B153" s="105"/>
      <c r="C153" s="105"/>
      <c r="D153" s="105"/>
      <c r="E153" s="105"/>
    </row>
    <row r="154" spans="1:5" ht="19.899999999999999" customHeight="1" x14ac:dyDescent="0.2">
      <c r="A154" s="135" t="s">
        <v>40</v>
      </c>
      <c r="B154" s="135" t="s">
        <v>37</v>
      </c>
      <c r="C154" s="135" t="s">
        <v>38</v>
      </c>
      <c r="D154" s="136" t="s">
        <v>41</v>
      </c>
      <c r="E154" s="136" t="s">
        <v>76</v>
      </c>
    </row>
    <row r="155" spans="1:5" x14ac:dyDescent="0.2">
      <c r="A155" s="108">
        <v>2170</v>
      </c>
      <c r="B155" s="109" t="s">
        <v>512</v>
      </c>
      <c r="C155" s="110">
        <f>SUM(C156:C158)</f>
        <v>5465939.71</v>
      </c>
      <c r="D155" s="109"/>
      <c r="E155" s="109"/>
    </row>
    <row r="156" spans="1:5" x14ac:dyDescent="0.2">
      <c r="A156" s="108">
        <v>2171</v>
      </c>
      <c r="B156" s="109" t="s">
        <v>513</v>
      </c>
      <c r="C156" s="110">
        <v>0</v>
      </c>
      <c r="D156" s="109"/>
      <c r="E156" s="109"/>
    </row>
    <row r="157" spans="1:5" x14ac:dyDescent="0.2">
      <c r="A157" s="108">
        <v>2172</v>
      </c>
      <c r="B157" s="109" t="s">
        <v>514</v>
      </c>
      <c r="C157" s="110">
        <v>0</v>
      </c>
      <c r="D157" s="109"/>
      <c r="E157" s="109"/>
    </row>
    <row r="158" spans="1:5" x14ac:dyDescent="0.2">
      <c r="A158" s="108">
        <v>2179</v>
      </c>
      <c r="B158" s="109" t="s">
        <v>515</v>
      </c>
      <c r="C158" s="110">
        <v>5465939.71</v>
      </c>
      <c r="D158" s="109"/>
      <c r="E158" s="109"/>
    </row>
    <row r="159" spans="1:5" x14ac:dyDescent="0.2">
      <c r="A159" s="108">
        <v>2260</v>
      </c>
      <c r="B159" s="109" t="s">
        <v>516</v>
      </c>
      <c r="C159" s="110">
        <f>SUM(C160:C163)</f>
        <v>0</v>
      </c>
      <c r="D159" s="109"/>
      <c r="E159" s="109"/>
    </row>
    <row r="160" spans="1:5" x14ac:dyDescent="0.2">
      <c r="A160" s="108">
        <v>2261</v>
      </c>
      <c r="B160" s="109" t="s">
        <v>517</v>
      </c>
      <c r="C160" s="110">
        <v>0</v>
      </c>
      <c r="D160" s="109"/>
      <c r="E160" s="109"/>
    </row>
    <row r="161" spans="1:5" x14ac:dyDescent="0.2">
      <c r="A161" s="108">
        <v>2262</v>
      </c>
      <c r="B161" s="109" t="s">
        <v>518</v>
      </c>
      <c r="C161" s="110">
        <v>0</v>
      </c>
      <c r="D161" s="109"/>
      <c r="E161" s="109"/>
    </row>
    <row r="162" spans="1:5" x14ac:dyDescent="0.2">
      <c r="A162" s="108">
        <v>2263</v>
      </c>
      <c r="B162" s="109" t="s">
        <v>519</v>
      </c>
      <c r="C162" s="110">
        <v>0</v>
      </c>
      <c r="D162" s="109"/>
      <c r="E162" s="109"/>
    </row>
    <row r="163" spans="1:5" x14ac:dyDescent="0.2">
      <c r="A163" s="108">
        <v>2269</v>
      </c>
      <c r="B163" s="109" t="s">
        <v>520</v>
      </c>
      <c r="C163" s="110">
        <v>0</v>
      </c>
      <c r="D163" s="109"/>
      <c r="E163" s="109"/>
    </row>
    <row r="164" spans="1:5" x14ac:dyDescent="0.2">
      <c r="A164" s="109"/>
      <c r="B164" s="109"/>
      <c r="C164" s="109"/>
      <c r="D164" s="109"/>
      <c r="E164" s="109"/>
    </row>
    <row r="165" spans="1:5" x14ac:dyDescent="0.2">
      <c r="A165" s="105" t="s">
        <v>521</v>
      </c>
      <c r="B165" s="105"/>
      <c r="C165" s="105"/>
      <c r="D165" s="105"/>
      <c r="E165" s="105"/>
    </row>
    <row r="166" spans="1:5" x14ac:dyDescent="0.2">
      <c r="A166" s="106" t="s">
        <v>40</v>
      </c>
      <c r="B166" s="106" t="s">
        <v>37</v>
      </c>
      <c r="C166" s="106" t="s">
        <v>38</v>
      </c>
      <c r="D166" s="107" t="s">
        <v>41</v>
      </c>
      <c r="E166" s="107" t="s">
        <v>76</v>
      </c>
    </row>
    <row r="167" spans="1:5" x14ac:dyDescent="0.2">
      <c r="A167" s="108">
        <v>2190</v>
      </c>
      <c r="B167" s="109" t="s">
        <v>522</v>
      </c>
      <c r="C167" s="110">
        <f>SUM(C168:C170)</f>
        <v>10268.16</v>
      </c>
      <c r="D167" s="109"/>
      <c r="E167" s="109"/>
    </row>
    <row r="168" spans="1:5" x14ac:dyDescent="0.2">
      <c r="A168" s="108">
        <v>2191</v>
      </c>
      <c r="B168" s="109" t="s">
        <v>523</v>
      </c>
      <c r="C168" s="110">
        <v>10268.16</v>
      </c>
      <c r="D168" s="109"/>
      <c r="E168" s="109"/>
    </row>
    <row r="169" spans="1:5" x14ac:dyDescent="0.2">
      <c r="A169" s="108">
        <v>2192</v>
      </c>
      <c r="B169" s="109" t="s">
        <v>524</v>
      </c>
      <c r="C169" s="110">
        <v>0</v>
      </c>
      <c r="D169" s="109"/>
      <c r="E169" s="109"/>
    </row>
    <row r="170" spans="1:5" x14ac:dyDescent="0.2">
      <c r="A170" s="108">
        <v>2199</v>
      </c>
      <c r="B170" s="109" t="s">
        <v>167</v>
      </c>
      <c r="C170" s="110">
        <v>0</v>
      </c>
      <c r="D170" s="109"/>
      <c r="E170" s="109"/>
    </row>
    <row r="171" spans="1:5" x14ac:dyDescent="0.2">
      <c r="A171" s="109"/>
      <c r="B171" s="109"/>
      <c r="C171" s="109"/>
      <c r="D171" s="109"/>
      <c r="E171" s="109"/>
    </row>
    <row r="172" spans="1:5" x14ac:dyDescent="0.2">
      <c r="A172" s="109"/>
      <c r="B172" s="109" t="s">
        <v>463</v>
      </c>
      <c r="C172" s="109"/>
      <c r="D172" s="109"/>
      <c r="E172" s="109"/>
    </row>
    <row r="173" spans="1:5" x14ac:dyDescent="0.2">
      <c r="A173" s="109"/>
      <c r="C173" s="109"/>
      <c r="D173" s="109"/>
      <c r="E173" s="109"/>
    </row>
    <row r="178" spans="2:4" x14ac:dyDescent="0.2">
      <c r="B178" s="130"/>
      <c r="C178" s="131"/>
      <c r="D178" s="132"/>
    </row>
    <row r="179" spans="2:4" x14ac:dyDescent="0.2">
      <c r="B179" s="130"/>
      <c r="C179" s="131"/>
      <c r="D179" s="132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43307086614173229" right="0.31496062992125984" top="0.51181102362204722" bottom="0.51181102362204722" header="0.31496062992125984" footer="0.31496062992125984"/>
  <pageSetup scale="9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workbookViewId="0">
      <selection activeCell="A35" sqref="A35:F41"/>
    </sheetView>
  </sheetViews>
  <sheetFormatPr baseColWidth="10" defaultColWidth="9.140625" defaultRowHeight="11.25" x14ac:dyDescent="0.2"/>
  <cols>
    <col min="1" max="1" width="10" style="22" customWidth="1"/>
    <col min="2" max="2" width="48.140625" style="22" customWidth="1"/>
    <col min="3" max="3" width="22.85546875" style="22" customWidth="1"/>
    <col min="4" max="5" width="16.7109375" style="22" customWidth="1"/>
    <col min="6" max="16384" width="9.140625" style="22"/>
  </cols>
  <sheetData>
    <row r="1" spans="1:5" ht="18.95" customHeight="1" x14ac:dyDescent="0.2">
      <c r="A1" s="149" t="s">
        <v>541</v>
      </c>
      <c r="B1" s="149"/>
      <c r="C1" s="149"/>
      <c r="D1" s="20" t="s">
        <v>445</v>
      </c>
      <c r="E1" s="21">
        <v>2024</v>
      </c>
    </row>
    <row r="2" spans="1:5" ht="18.95" customHeight="1" x14ac:dyDescent="0.2">
      <c r="A2" s="149" t="s">
        <v>451</v>
      </c>
      <c r="B2" s="149"/>
      <c r="C2" s="149"/>
      <c r="D2" s="20" t="s">
        <v>446</v>
      </c>
      <c r="E2" s="21" t="s">
        <v>448</v>
      </c>
    </row>
    <row r="3" spans="1:5" ht="18.95" customHeight="1" x14ac:dyDescent="0.2">
      <c r="A3" s="149" t="s">
        <v>542</v>
      </c>
      <c r="B3" s="149"/>
      <c r="C3" s="149"/>
      <c r="D3" s="20" t="s">
        <v>447</v>
      </c>
      <c r="E3" s="21">
        <v>4</v>
      </c>
    </row>
    <row r="4" spans="1:5" ht="18.95" customHeight="1" x14ac:dyDescent="0.2">
      <c r="A4" s="149" t="s">
        <v>462</v>
      </c>
      <c r="B4" s="149"/>
      <c r="C4" s="149"/>
      <c r="D4" s="20"/>
      <c r="E4" s="21"/>
    </row>
    <row r="5" spans="1:5" x14ac:dyDescent="0.2">
      <c r="A5" s="23" t="s">
        <v>65</v>
      </c>
      <c r="B5" s="24"/>
      <c r="C5" s="24"/>
      <c r="D5" s="24"/>
      <c r="E5" s="24"/>
    </row>
    <row r="7" spans="1:5" x14ac:dyDescent="0.2">
      <c r="A7" s="24" t="s">
        <v>61</v>
      </c>
      <c r="B7" s="24"/>
      <c r="C7" s="24"/>
      <c r="D7" s="24"/>
      <c r="E7" s="24"/>
    </row>
    <row r="8" spans="1:5" x14ac:dyDescent="0.2">
      <c r="A8" s="25" t="s">
        <v>40</v>
      </c>
      <c r="B8" s="25" t="s">
        <v>37</v>
      </c>
      <c r="C8" s="25" t="s">
        <v>38</v>
      </c>
      <c r="D8" s="25" t="s">
        <v>39</v>
      </c>
      <c r="E8" s="25" t="s">
        <v>41</v>
      </c>
    </row>
    <row r="9" spans="1:5" x14ac:dyDescent="0.2">
      <c r="A9" s="26">
        <v>3110</v>
      </c>
      <c r="B9" s="22" t="s">
        <v>202</v>
      </c>
      <c r="C9" s="27">
        <v>275149742.29000002</v>
      </c>
    </row>
    <row r="10" spans="1:5" x14ac:dyDescent="0.2">
      <c r="A10" s="26">
        <v>3120</v>
      </c>
      <c r="B10" s="22" t="s">
        <v>333</v>
      </c>
      <c r="C10" s="27">
        <v>2778887.22</v>
      </c>
    </row>
    <row r="11" spans="1:5" x14ac:dyDescent="0.2">
      <c r="A11" s="26">
        <v>3130</v>
      </c>
      <c r="B11" s="22" t="s">
        <v>334</v>
      </c>
      <c r="C11" s="27">
        <v>0</v>
      </c>
    </row>
    <row r="13" spans="1:5" x14ac:dyDescent="0.2">
      <c r="A13" s="24" t="s">
        <v>62</v>
      </c>
      <c r="B13" s="24"/>
      <c r="C13" s="24"/>
      <c r="D13" s="24"/>
      <c r="E13" s="24"/>
    </row>
    <row r="14" spans="1:5" x14ac:dyDescent="0.2">
      <c r="A14" s="25" t="s">
        <v>40</v>
      </c>
      <c r="B14" s="25" t="s">
        <v>37</v>
      </c>
      <c r="C14" s="25" t="s">
        <v>38</v>
      </c>
      <c r="D14" s="25" t="s">
        <v>335</v>
      </c>
      <c r="E14" s="25"/>
    </row>
    <row r="15" spans="1:5" x14ac:dyDescent="0.2">
      <c r="A15" s="26">
        <v>3210</v>
      </c>
      <c r="B15" s="22" t="s">
        <v>336</v>
      </c>
      <c r="C15" s="27">
        <v>98036550.579999998</v>
      </c>
    </row>
    <row r="16" spans="1:5" x14ac:dyDescent="0.2">
      <c r="A16" s="26">
        <v>3220</v>
      </c>
      <c r="B16" s="22" t="s">
        <v>337</v>
      </c>
      <c r="C16" s="27">
        <v>444810601.60000002</v>
      </c>
    </row>
    <row r="17" spans="1:3" x14ac:dyDescent="0.2">
      <c r="A17" s="26">
        <v>3230</v>
      </c>
      <c r="B17" s="22" t="s">
        <v>338</v>
      </c>
      <c r="C17" s="27">
        <f>SUM(C18:C21)</f>
        <v>5474</v>
      </c>
    </row>
    <row r="18" spans="1:3" x14ac:dyDescent="0.2">
      <c r="A18" s="26">
        <v>3231</v>
      </c>
      <c r="B18" s="22" t="s">
        <v>339</v>
      </c>
      <c r="C18" s="27">
        <v>5474</v>
      </c>
    </row>
    <row r="19" spans="1:3" x14ac:dyDescent="0.2">
      <c r="A19" s="26">
        <v>3232</v>
      </c>
      <c r="B19" s="22" t="s">
        <v>340</v>
      </c>
      <c r="C19" s="27">
        <v>0</v>
      </c>
    </row>
    <row r="20" spans="1:3" x14ac:dyDescent="0.2">
      <c r="A20" s="26">
        <v>3233</v>
      </c>
      <c r="B20" s="22" t="s">
        <v>341</v>
      </c>
      <c r="C20" s="27">
        <v>0</v>
      </c>
    </row>
    <row r="21" spans="1:3" x14ac:dyDescent="0.2">
      <c r="A21" s="26">
        <v>3239</v>
      </c>
      <c r="B21" s="22" t="s">
        <v>342</v>
      </c>
      <c r="C21" s="27">
        <v>0</v>
      </c>
    </row>
    <row r="22" spans="1:3" x14ac:dyDescent="0.2">
      <c r="A22" s="26">
        <v>3240</v>
      </c>
      <c r="B22" s="22" t="s">
        <v>343</v>
      </c>
      <c r="C22" s="27">
        <f>SUM(C23:C25)</f>
        <v>0</v>
      </c>
    </row>
    <row r="23" spans="1:3" x14ac:dyDescent="0.2">
      <c r="A23" s="26">
        <v>3241</v>
      </c>
      <c r="B23" s="22" t="s">
        <v>344</v>
      </c>
      <c r="C23" s="27">
        <v>0</v>
      </c>
    </row>
    <row r="24" spans="1:3" x14ac:dyDescent="0.2">
      <c r="A24" s="26">
        <v>3242</v>
      </c>
      <c r="B24" s="22" t="s">
        <v>345</v>
      </c>
      <c r="C24" s="27">
        <v>0</v>
      </c>
    </row>
    <row r="25" spans="1:3" x14ac:dyDescent="0.2">
      <c r="A25" s="26">
        <v>3243</v>
      </c>
      <c r="B25" s="22" t="s">
        <v>346</v>
      </c>
      <c r="C25" s="27">
        <v>0</v>
      </c>
    </row>
    <row r="26" spans="1:3" x14ac:dyDescent="0.2">
      <c r="A26" s="26">
        <v>3250</v>
      </c>
      <c r="B26" s="22" t="s">
        <v>347</v>
      </c>
      <c r="C26" s="27">
        <f>SUM(C27:C28)</f>
        <v>0</v>
      </c>
    </row>
    <row r="27" spans="1:3" x14ac:dyDescent="0.2">
      <c r="A27" s="26">
        <v>3251</v>
      </c>
      <c r="B27" s="22" t="s">
        <v>348</v>
      </c>
      <c r="C27" s="27">
        <v>0</v>
      </c>
    </row>
    <row r="28" spans="1:3" x14ac:dyDescent="0.2">
      <c r="A28" s="26">
        <v>3252</v>
      </c>
      <c r="B28" s="22" t="s">
        <v>349</v>
      </c>
      <c r="C28" s="27">
        <v>0</v>
      </c>
    </row>
    <row r="30" spans="1:3" x14ac:dyDescent="0.2">
      <c r="B30" s="22" t="s">
        <v>463</v>
      </c>
    </row>
    <row r="36" spans="2:4" x14ac:dyDescent="0.2">
      <c r="B36" s="130"/>
      <c r="C36" s="131"/>
      <c r="D36" s="132"/>
    </row>
    <row r="37" spans="2:4" x14ac:dyDescent="0.2">
      <c r="B37" s="130"/>
      <c r="C37" s="131"/>
      <c r="D37" s="132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gridLines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4"/>
  <sheetViews>
    <sheetView topLeftCell="A121" zoomScaleNormal="100" workbookViewId="0">
      <selection activeCell="B151" sqref="B151:F157"/>
    </sheetView>
  </sheetViews>
  <sheetFormatPr baseColWidth="10" defaultColWidth="9.140625" defaultRowHeight="11.25" x14ac:dyDescent="0.2"/>
  <cols>
    <col min="1" max="1" width="10" style="22" customWidth="1"/>
    <col min="2" max="2" width="67.140625" style="22" customWidth="1"/>
    <col min="3" max="3" width="13.7109375" style="22" customWidth="1"/>
    <col min="4" max="4" width="15" style="22" customWidth="1"/>
    <col min="5" max="5" width="11.28515625" style="22" customWidth="1"/>
    <col min="6" max="16384" width="9.140625" style="22"/>
  </cols>
  <sheetData>
    <row r="1" spans="1:5" s="28" customFormat="1" ht="18.95" customHeight="1" x14ac:dyDescent="0.25">
      <c r="A1" s="149" t="s">
        <v>541</v>
      </c>
      <c r="B1" s="149"/>
      <c r="C1" s="149"/>
      <c r="D1" s="20" t="s">
        <v>445</v>
      </c>
      <c r="E1" s="21">
        <v>2024</v>
      </c>
    </row>
    <row r="2" spans="1:5" s="28" customFormat="1" ht="18.95" customHeight="1" x14ac:dyDescent="0.25">
      <c r="A2" s="149" t="s">
        <v>452</v>
      </c>
      <c r="B2" s="149"/>
      <c r="C2" s="149"/>
      <c r="D2" s="20" t="s">
        <v>446</v>
      </c>
      <c r="E2" s="21" t="s">
        <v>448</v>
      </c>
    </row>
    <row r="3" spans="1:5" s="28" customFormat="1" ht="18.95" customHeight="1" x14ac:dyDescent="0.25">
      <c r="A3" s="149" t="s">
        <v>542</v>
      </c>
      <c r="B3" s="149"/>
      <c r="C3" s="149"/>
      <c r="D3" s="20" t="s">
        <v>447</v>
      </c>
      <c r="E3" s="21">
        <v>4</v>
      </c>
    </row>
    <row r="4" spans="1:5" s="28" customFormat="1" ht="18.95" customHeight="1" x14ac:dyDescent="0.25">
      <c r="A4" s="149" t="s">
        <v>462</v>
      </c>
      <c r="B4" s="149"/>
      <c r="C4" s="149"/>
      <c r="D4" s="20"/>
      <c r="E4" s="21"/>
    </row>
    <row r="5" spans="1:5" x14ac:dyDescent="0.2">
      <c r="A5" s="23" t="s">
        <v>65</v>
      </c>
      <c r="B5" s="24"/>
      <c r="C5" s="24"/>
      <c r="D5" s="24"/>
      <c r="E5" s="24"/>
    </row>
    <row r="7" spans="1:5" x14ac:dyDescent="0.2">
      <c r="A7" s="24" t="s">
        <v>531</v>
      </c>
      <c r="B7" s="24"/>
      <c r="C7" s="24"/>
      <c r="D7" s="24"/>
      <c r="E7" s="128"/>
    </row>
    <row r="8" spans="1:5" x14ac:dyDescent="0.2">
      <c r="A8" s="25" t="s">
        <v>40</v>
      </c>
      <c r="B8" s="25" t="s">
        <v>37</v>
      </c>
      <c r="C8" s="72">
        <v>2024</v>
      </c>
      <c r="D8" s="72">
        <v>2023</v>
      </c>
      <c r="E8" s="129"/>
    </row>
    <row r="9" spans="1:5" x14ac:dyDescent="0.2">
      <c r="A9" s="26">
        <v>1111</v>
      </c>
      <c r="B9" s="22" t="s">
        <v>350</v>
      </c>
      <c r="C9" s="27">
        <v>3111096.61</v>
      </c>
      <c r="D9" s="27">
        <v>3525869.72</v>
      </c>
    </row>
    <row r="10" spans="1:5" x14ac:dyDescent="0.2">
      <c r="A10" s="26">
        <v>1112</v>
      </c>
      <c r="B10" s="22" t="s">
        <v>351</v>
      </c>
      <c r="C10" s="27">
        <v>15362580.91</v>
      </c>
      <c r="D10" s="27">
        <v>17104176.77</v>
      </c>
    </row>
    <row r="11" spans="1:5" x14ac:dyDescent="0.2">
      <c r="A11" s="26">
        <v>1113</v>
      </c>
      <c r="B11" s="22" t="s">
        <v>352</v>
      </c>
      <c r="C11" s="27">
        <v>0</v>
      </c>
      <c r="D11" s="27">
        <v>0</v>
      </c>
    </row>
    <row r="12" spans="1:5" x14ac:dyDescent="0.2">
      <c r="A12" s="26">
        <v>1114</v>
      </c>
      <c r="B12" s="22" t="s">
        <v>66</v>
      </c>
      <c r="C12" s="27">
        <v>264588583.58000001</v>
      </c>
      <c r="D12" s="27">
        <v>238977427.47999999</v>
      </c>
    </row>
    <row r="13" spans="1:5" x14ac:dyDescent="0.2">
      <c r="A13" s="26">
        <v>1115</v>
      </c>
      <c r="B13" s="22" t="s">
        <v>67</v>
      </c>
      <c r="C13" s="27">
        <v>0</v>
      </c>
      <c r="D13" s="27">
        <v>0</v>
      </c>
    </row>
    <row r="14" spans="1:5" x14ac:dyDescent="0.2">
      <c r="A14" s="26">
        <v>1116</v>
      </c>
      <c r="B14" s="22" t="s">
        <v>353</v>
      </c>
      <c r="C14" s="27">
        <v>0</v>
      </c>
      <c r="D14" s="27">
        <v>0</v>
      </c>
    </row>
    <row r="15" spans="1:5" x14ac:dyDescent="0.2">
      <c r="A15" s="26">
        <v>1119</v>
      </c>
      <c r="B15" s="22" t="s">
        <v>354</v>
      </c>
      <c r="C15" s="27">
        <v>0</v>
      </c>
      <c r="D15" s="27">
        <v>0</v>
      </c>
    </row>
    <row r="16" spans="1:5" x14ac:dyDescent="0.2">
      <c r="A16" s="33">
        <v>1110</v>
      </c>
      <c r="B16" s="34" t="s">
        <v>464</v>
      </c>
      <c r="C16" s="73">
        <f>SUM(C9:C15)</f>
        <v>283062261.10000002</v>
      </c>
      <c r="D16" s="73">
        <f>SUM(D9:D15)</f>
        <v>259607473.97</v>
      </c>
    </row>
    <row r="19" spans="1:4" x14ac:dyDescent="0.2">
      <c r="A19" s="24" t="s">
        <v>532</v>
      </c>
      <c r="B19" s="24"/>
      <c r="C19" s="24"/>
      <c r="D19" s="24"/>
    </row>
    <row r="20" spans="1:4" x14ac:dyDescent="0.2">
      <c r="A20" s="25" t="s">
        <v>40</v>
      </c>
      <c r="B20" s="25" t="s">
        <v>37</v>
      </c>
      <c r="C20" s="72">
        <v>2024</v>
      </c>
      <c r="D20" s="72">
        <v>2023</v>
      </c>
    </row>
    <row r="21" spans="1:4" x14ac:dyDescent="0.2">
      <c r="A21" s="33">
        <v>1230</v>
      </c>
      <c r="B21" s="34" t="s">
        <v>98</v>
      </c>
      <c r="C21" s="73">
        <f>SUM(C22:C28)</f>
        <v>64162708.710000001</v>
      </c>
      <c r="D21" s="73">
        <f>SUM(D22:D28)</f>
        <v>32657968.039999999</v>
      </c>
    </row>
    <row r="22" spans="1:4" x14ac:dyDescent="0.2">
      <c r="A22" s="26">
        <v>1231</v>
      </c>
      <c r="B22" s="22" t="s">
        <v>99</v>
      </c>
      <c r="C22" s="27">
        <v>0</v>
      </c>
      <c r="D22" s="27">
        <v>0</v>
      </c>
    </row>
    <row r="23" spans="1:4" x14ac:dyDescent="0.2">
      <c r="A23" s="26">
        <v>1232</v>
      </c>
      <c r="B23" s="22" t="s">
        <v>100</v>
      </c>
      <c r="C23" s="27">
        <v>0</v>
      </c>
      <c r="D23" s="27">
        <v>0</v>
      </c>
    </row>
    <row r="24" spans="1:4" x14ac:dyDescent="0.2">
      <c r="A24" s="26">
        <v>1233</v>
      </c>
      <c r="B24" s="22" t="s">
        <v>101</v>
      </c>
      <c r="C24" s="27">
        <v>0</v>
      </c>
      <c r="D24" s="27">
        <v>0</v>
      </c>
    </row>
    <row r="25" spans="1:4" x14ac:dyDescent="0.2">
      <c r="A25" s="26">
        <v>1234</v>
      </c>
      <c r="B25" s="22" t="s">
        <v>102</v>
      </c>
      <c r="C25" s="27">
        <v>0</v>
      </c>
      <c r="D25" s="27">
        <v>0</v>
      </c>
    </row>
    <row r="26" spans="1:4" x14ac:dyDescent="0.2">
      <c r="A26" s="26">
        <v>1235</v>
      </c>
      <c r="B26" s="22" t="s">
        <v>103</v>
      </c>
      <c r="C26" s="27">
        <v>55712624.060000002</v>
      </c>
      <c r="D26" s="27">
        <v>21123168.149999999</v>
      </c>
    </row>
    <row r="27" spans="1:4" x14ac:dyDescent="0.2">
      <c r="A27" s="26">
        <v>1236</v>
      </c>
      <c r="B27" s="22" t="s">
        <v>104</v>
      </c>
      <c r="C27" s="27">
        <v>8450084.6500000004</v>
      </c>
      <c r="D27" s="27">
        <v>11534799.890000001</v>
      </c>
    </row>
    <row r="28" spans="1:4" x14ac:dyDescent="0.2">
      <c r="A28" s="26">
        <v>1239</v>
      </c>
      <c r="B28" s="22" t="s">
        <v>105</v>
      </c>
      <c r="C28" s="27">
        <v>0</v>
      </c>
      <c r="D28" s="27">
        <v>0</v>
      </c>
    </row>
    <row r="29" spans="1:4" x14ac:dyDescent="0.2">
      <c r="A29" s="33">
        <v>1240</v>
      </c>
      <c r="B29" s="34" t="s">
        <v>106</v>
      </c>
      <c r="C29" s="73">
        <f>SUM(C30:C37)</f>
        <v>32219386.239999995</v>
      </c>
      <c r="D29" s="73">
        <f>SUM(D30:D37)</f>
        <v>32539362.620000001</v>
      </c>
    </row>
    <row r="30" spans="1:4" x14ac:dyDescent="0.2">
      <c r="A30" s="26">
        <v>1241</v>
      </c>
      <c r="B30" s="22" t="s">
        <v>107</v>
      </c>
      <c r="C30" s="27">
        <v>1115518.22</v>
      </c>
      <c r="D30" s="27">
        <v>2377549.1</v>
      </c>
    </row>
    <row r="31" spans="1:4" x14ac:dyDescent="0.2">
      <c r="A31" s="26">
        <v>1242</v>
      </c>
      <c r="B31" s="22" t="s">
        <v>108</v>
      </c>
      <c r="C31" s="27">
        <v>19380</v>
      </c>
      <c r="D31" s="27">
        <v>11858.19</v>
      </c>
    </row>
    <row r="32" spans="1:4" x14ac:dyDescent="0.2">
      <c r="A32" s="26">
        <v>1243</v>
      </c>
      <c r="B32" s="22" t="s">
        <v>109</v>
      </c>
      <c r="C32" s="27">
        <v>13903.43</v>
      </c>
      <c r="D32" s="27">
        <v>0</v>
      </c>
    </row>
    <row r="33" spans="1:5" x14ac:dyDescent="0.2">
      <c r="A33" s="26">
        <v>1244</v>
      </c>
      <c r="B33" s="22" t="s">
        <v>110</v>
      </c>
      <c r="C33" s="27">
        <v>20699389.649999999</v>
      </c>
      <c r="D33" s="27">
        <v>14090918.439999999</v>
      </c>
    </row>
    <row r="34" spans="1:5" x14ac:dyDescent="0.2">
      <c r="A34" s="26">
        <v>1245</v>
      </c>
      <c r="B34" s="22" t="s">
        <v>111</v>
      </c>
      <c r="C34" s="27">
        <v>0</v>
      </c>
      <c r="D34" s="27">
        <v>0</v>
      </c>
    </row>
    <row r="35" spans="1:5" x14ac:dyDescent="0.2">
      <c r="A35" s="26">
        <v>1246</v>
      </c>
      <c r="B35" s="22" t="s">
        <v>112</v>
      </c>
      <c r="C35" s="27">
        <v>10371194.939999999</v>
      </c>
      <c r="D35" s="27">
        <v>16059036.890000001</v>
      </c>
    </row>
    <row r="36" spans="1:5" x14ac:dyDescent="0.2">
      <c r="A36" s="26">
        <v>1247</v>
      </c>
      <c r="B36" s="22" t="s">
        <v>113</v>
      </c>
      <c r="C36" s="27">
        <v>0</v>
      </c>
      <c r="D36" s="27">
        <v>0</v>
      </c>
    </row>
    <row r="37" spans="1:5" x14ac:dyDescent="0.2">
      <c r="A37" s="26">
        <v>1248</v>
      </c>
      <c r="B37" s="22" t="s">
        <v>114</v>
      </c>
      <c r="C37" s="27">
        <v>0</v>
      </c>
      <c r="D37" s="27">
        <v>0</v>
      </c>
    </row>
    <row r="38" spans="1:5" x14ac:dyDescent="0.2">
      <c r="A38" s="111">
        <v>1250</v>
      </c>
      <c r="B38" s="112" t="s">
        <v>116</v>
      </c>
      <c r="C38" s="113">
        <f>SUM(C39:C43)</f>
        <v>411235.72</v>
      </c>
      <c r="D38" s="113">
        <f>SUM(D39:D43)</f>
        <v>163789.03</v>
      </c>
    </row>
    <row r="39" spans="1:5" x14ac:dyDescent="0.2">
      <c r="A39" s="114">
        <v>1251</v>
      </c>
      <c r="B39" s="115" t="s">
        <v>117</v>
      </c>
      <c r="C39" s="116">
        <v>366890.72</v>
      </c>
      <c r="D39" s="116">
        <v>129449.83</v>
      </c>
    </row>
    <row r="40" spans="1:5" x14ac:dyDescent="0.2">
      <c r="A40" s="114">
        <v>1252</v>
      </c>
      <c r="B40" s="115" t="s">
        <v>118</v>
      </c>
      <c r="C40" s="116">
        <v>0</v>
      </c>
      <c r="D40" s="116">
        <v>0</v>
      </c>
    </row>
    <row r="41" spans="1:5" x14ac:dyDescent="0.2">
      <c r="A41" s="114">
        <v>1253</v>
      </c>
      <c r="B41" s="115" t="s">
        <v>119</v>
      </c>
      <c r="C41" s="116">
        <v>0</v>
      </c>
      <c r="D41" s="116">
        <v>0</v>
      </c>
    </row>
    <row r="42" spans="1:5" x14ac:dyDescent="0.2">
      <c r="A42" s="114">
        <v>1254</v>
      </c>
      <c r="B42" s="115" t="s">
        <v>120</v>
      </c>
      <c r="C42" s="116">
        <v>44345</v>
      </c>
      <c r="D42" s="116">
        <v>34339.199999999997</v>
      </c>
    </row>
    <row r="43" spans="1:5" x14ac:dyDescent="0.2">
      <c r="A43" s="114">
        <v>1259</v>
      </c>
      <c r="B43" s="115" t="s">
        <v>121</v>
      </c>
      <c r="C43" s="116">
        <v>0</v>
      </c>
      <c r="D43" s="116">
        <v>0</v>
      </c>
    </row>
    <row r="44" spans="1:5" x14ac:dyDescent="0.2">
      <c r="B44" s="74" t="s">
        <v>465</v>
      </c>
      <c r="C44" s="73">
        <f>C21+C29+C38</f>
        <v>96793330.669999987</v>
      </c>
      <c r="D44" s="73">
        <f>D21+D29+D38</f>
        <v>65361119.689999998</v>
      </c>
    </row>
    <row r="46" spans="1:5" x14ac:dyDescent="0.2">
      <c r="A46" s="24" t="s">
        <v>533</v>
      </c>
      <c r="B46" s="24"/>
      <c r="C46" s="24"/>
      <c r="D46" s="24"/>
      <c r="E46" s="128"/>
    </row>
    <row r="47" spans="1:5" x14ac:dyDescent="0.2">
      <c r="A47" s="25" t="s">
        <v>40</v>
      </c>
      <c r="B47" s="25" t="s">
        <v>37</v>
      </c>
      <c r="C47" s="72">
        <v>2024</v>
      </c>
      <c r="D47" s="72">
        <v>2023</v>
      </c>
      <c r="E47" s="129"/>
    </row>
    <row r="48" spans="1:5" x14ac:dyDescent="0.2">
      <c r="A48" s="33">
        <v>3210</v>
      </c>
      <c r="B48" s="34" t="s">
        <v>466</v>
      </c>
      <c r="C48" s="73">
        <v>98036550.579999998</v>
      </c>
      <c r="D48" s="73">
        <v>89250382.189999998</v>
      </c>
    </row>
    <row r="49" spans="1:4" x14ac:dyDescent="0.2">
      <c r="A49" s="26"/>
      <c r="B49" s="74" t="s">
        <v>456</v>
      </c>
      <c r="C49" s="73">
        <f>C54+C66+C94+C97+C50</f>
        <v>43152361.599999994</v>
      </c>
      <c r="D49" s="73">
        <f>D54+D66+D94+D97+D50</f>
        <v>32556588.260000002</v>
      </c>
    </row>
    <row r="50" spans="1:4" x14ac:dyDescent="0.2">
      <c r="A50" s="89">
        <v>5100</v>
      </c>
      <c r="B50" s="90" t="s">
        <v>227</v>
      </c>
      <c r="C50" s="91">
        <f>SUM(C53+C51)</f>
        <v>0</v>
      </c>
      <c r="D50" s="91">
        <f>SUM(D53+D51)</f>
        <v>0</v>
      </c>
    </row>
    <row r="51" spans="1:4" x14ac:dyDescent="0.2">
      <c r="A51" s="119">
        <v>5120</v>
      </c>
      <c r="B51" s="125" t="s">
        <v>94</v>
      </c>
      <c r="C51" s="126">
        <f>C52</f>
        <v>0</v>
      </c>
      <c r="D51" s="126">
        <f>D52</f>
        <v>0</v>
      </c>
    </row>
    <row r="52" spans="1:4" x14ac:dyDescent="0.2">
      <c r="A52" s="108">
        <v>5120</v>
      </c>
      <c r="B52" s="127" t="s">
        <v>94</v>
      </c>
      <c r="C52" s="110">
        <v>0</v>
      </c>
      <c r="D52" s="110">
        <v>0</v>
      </c>
    </row>
    <row r="53" spans="1:4" x14ac:dyDescent="0.2">
      <c r="A53" s="92">
        <v>5130</v>
      </c>
      <c r="B53" s="93" t="s">
        <v>485</v>
      </c>
      <c r="C53" s="94">
        <v>0</v>
      </c>
      <c r="D53" s="94">
        <v>0</v>
      </c>
    </row>
    <row r="54" spans="1:4" x14ac:dyDescent="0.2">
      <c r="A54" s="33">
        <v>5400</v>
      </c>
      <c r="B54" s="34" t="s">
        <v>292</v>
      </c>
      <c r="C54" s="73">
        <f>C55+C57+C59+C61+C63</f>
        <v>0</v>
      </c>
      <c r="D54" s="73">
        <f>D55+D57+D59+D61+D63</f>
        <v>0</v>
      </c>
    </row>
    <row r="55" spans="1:4" x14ac:dyDescent="0.2">
      <c r="A55" s="26">
        <v>5410</v>
      </c>
      <c r="B55" s="22" t="s">
        <v>457</v>
      </c>
      <c r="C55" s="27">
        <f>C56</f>
        <v>0</v>
      </c>
      <c r="D55" s="27">
        <f>D56</f>
        <v>0</v>
      </c>
    </row>
    <row r="56" spans="1:4" x14ac:dyDescent="0.2">
      <c r="A56" s="26">
        <v>5411</v>
      </c>
      <c r="B56" s="22" t="s">
        <v>294</v>
      </c>
      <c r="C56" s="27">
        <v>0</v>
      </c>
      <c r="D56" s="27">
        <v>0</v>
      </c>
    </row>
    <row r="57" spans="1:4" x14ac:dyDescent="0.2">
      <c r="A57" s="26">
        <v>5420</v>
      </c>
      <c r="B57" s="22" t="s">
        <v>458</v>
      </c>
      <c r="C57" s="27">
        <f>C58</f>
        <v>0</v>
      </c>
      <c r="D57" s="27">
        <f>D58</f>
        <v>0</v>
      </c>
    </row>
    <row r="58" spans="1:4" x14ac:dyDescent="0.2">
      <c r="A58" s="26">
        <v>5421</v>
      </c>
      <c r="B58" s="22" t="s">
        <v>297</v>
      </c>
      <c r="C58" s="27">
        <v>0</v>
      </c>
      <c r="D58" s="27">
        <v>0</v>
      </c>
    </row>
    <row r="59" spans="1:4" x14ac:dyDescent="0.2">
      <c r="A59" s="26">
        <v>5430</v>
      </c>
      <c r="B59" s="22" t="s">
        <v>459</v>
      </c>
      <c r="C59" s="27">
        <f>C60</f>
        <v>0</v>
      </c>
      <c r="D59" s="27">
        <f>D60</f>
        <v>0</v>
      </c>
    </row>
    <row r="60" spans="1:4" x14ac:dyDescent="0.2">
      <c r="A60" s="26">
        <v>5431</v>
      </c>
      <c r="B60" s="22" t="s">
        <v>300</v>
      </c>
      <c r="C60" s="27">
        <v>0</v>
      </c>
      <c r="D60" s="27">
        <v>0</v>
      </c>
    </row>
    <row r="61" spans="1:4" x14ac:dyDescent="0.2">
      <c r="A61" s="26">
        <v>5440</v>
      </c>
      <c r="B61" s="22" t="s">
        <v>460</v>
      </c>
      <c r="C61" s="27">
        <f>C62</f>
        <v>0</v>
      </c>
      <c r="D61" s="27">
        <f>D62</f>
        <v>0</v>
      </c>
    </row>
    <row r="62" spans="1:4" x14ac:dyDescent="0.2">
      <c r="A62" s="26">
        <v>5441</v>
      </c>
      <c r="B62" s="22" t="s">
        <v>460</v>
      </c>
      <c r="C62" s="27">
        <v>0</v>
      </c>
      <c r="D62" s="27">
        <v>0</v>
      </c>
    </row>
    <row r="63" spans="1:4" x14ac:dyDescent="0.2">
      <c r="A63" s="26">
        <v>5450</v>
      </c>
      <c r="B63" s="22" t="s">
        <v>461</v>
      </c>
      <c r="C63" s="27">
        <f>SUM(C64:C65)</f>
        <v>0</v>
      </c>
      <c r="D63" s="27">
        <f>SUM(D64:D65)</f>
        <v>0</v>
      </c>
    </row>
    <row r="64" spans="1:4" x14ac:dyDescent="0.2">
      <c r="A64" s="26">
        <v>5451</v>
      </c>
      <c r="B64" s="22" t="s">
        <v>304</v>
      </c>
      <c r="C64" s="27">
        <v>0</v>
      </c>
      <c r="D64" s="27">
        <v>0</v>
      </c>
    </row>
    <row r="65" spans="1:4" x14ac:dyDescent="0.2">
      <c r="A65" s="26">
        <v>5452</v>
      </c>
      <c r="B65" s="22" t="s">
        <v>305</v>
      </c>
      <c r="C65" s="27">
        <v>0</v>
      </c>
      <c r="D65" s="27">
        <v>0</v>
      </c>
    </row>
    <row r="66" spans="1:4" x14ac:dyDescent="0.2">
      <c r="A66" s="33">
        <v>5500</v>
      </c>
      <c r="B66" s="34" t="s">
        <v>306</v>
      </c>
      <c r="C66" s="73">
        <f>C67+C76+C79+C85</f>
        <v>37279100.379999995</v>
      </c>
      <c r="D66" s="73">
        <f>D67+D76+D79+D85</f>
        <v>26963016.07</v>
      </c>
    </row>
    <row r="67" spans="1:4" x14ac:dyDescent="0.2">
      <c r="A67" s="26">
        <v>5510</v>
      </c>
      <c r="B67" s="22" t="s">
        <v>307</v>
      </c>
      <c r="C67" s="27">
        <f>SUM(C68:C75)</f>
        <v>37279075.189999998</v>
      </c>
      <c r="D67" s="27">
        <f>SUM(D68:D75)</f>
        <v>26963003.050000001</v>
      </c>
    </row>
    <row r="68" spans="1:4" x14ac:dyDescent="0.2">
      <c r="A68" s="26">
        <v>5511</v>
      </c>
      <c r="B68" s="22" t="s">
        <v>308</v>
      </c>
      <c r="C68" s="27">
        <v>0</v>
      </c>
      <c r="D68" s="27">
        <v>0</v>
      </c>
    </row>
    <row r="69" spans="1:4" x14ac:dyDescent="0.2">
      <c r="A69" s="26">
        <v>5512</v>
      </c>
      <c r="B69" s="22" t="s">
        <v>309</v>
      </c>
      <c r="C69" s="27">
        <v>0</v>
      </c>
      <c r="D69" s="27">
        <v>0</v>
      </c>
    </row>
    <row r="70" spans="1:4" x14ac:dyDescent="0.2">
      <c r="A70" s="26">
        <v>5513</v>
      </c>
      <c r="B70" s="22" t="s">
        <v>310</v>
      </c>
      <c r="C70" s="27">
        <v>20026700.989999998</v>
      </c>
      <c r="D70" s="27">
        <v>19830695.32</v>
      </c>
    </row>
    <row r="71" spans="1:4" x14ac:dyDescent="0.2">
      <c r="A71" s="26">
        <v>5514</v>
      </c>
      <c r="B71" s="22" t="s">
        <v>311</v>
      </c>
      <c r="C71" s="27">
        <v>0</v>
      </c>
      <c r="D71" s="27">
        <v>0</v>
      </c>
    </row>
    <row r="72" spans="1:4" x14ac:dyDescent="0.2">
      <c r="A72" s="26">
        <v>5515</v>
      </c>
      <c r="B72" s="22" t="s">
        <v>312</v>
      </c>
      <c r="C72" s="27">
        <v>17022632.859999999</v>
      </c>
      <c r="D72" s="27">
        <v>6926817.5899999999</v>
      </c>
    </row>
    <row r="73" spans="1:4" x14ac:dyDescent="0.2">
      <c r="A73" s="26">
        <v>5516</v>
      </c>
      <c r="B73" s="22" t="s">
        <v>313</v>
      </c>
      <c r="C73" s="27">
        <v>0</v>
      </c>
      <c r="D73" s="27">
        <v>0</v>
      </c>
    </row>
    <row r="74" spans="1:4" x14ac:dyDescent="0.2">
      <c r="A74" s="26">
        <v>5517</v>
      </c>
      <c r="B74" s="22" t="s">
        <v>314</v>
      </c>
      <c r="C74" s="27">
        <v>229741.34</v>
      </c>
      <c r="D74" s="27">
        <v>205490.14</v>
      </c>
    </row>
    <row r="75" spans="1:4" x14ac:dyDescent="0.2">
      <c r="A75" s="26">
        <v>5518</v>
      </c>
      <c r="B75" s="22" t="s">
        <v>34</v>
      </c>
      <c r="C75" s="27">
        <v>0</v>
      </c>
      <c r="D75" s="27">
        <v>0</v>
      </c>
    </row>
    <row r="76" spans="1:4" x14ac:dyDescent="0.2">
      <c r="A76" s="26">
        <v>5520</v>
      </c>
      <c r="B76" s="22" t="s">
        <v>33</v>
      </c>
      <c r="C76" s="27">
        <f>SUM(C77:C78)</f>
        <v>0</v>
      </c>
      <c r="D76" s="27">
        <f>SUM(D77:D78)</f>
        <v>0</v>
      </c>
    </row>
    <row r="77" spans="1:4" x14ac:dyDescent="0.2">
      <c r="A77" s="26">
        <v>5521</v>
      </c>
      <c r="B77" s="22" t="s">
        <v>315</v>
      </c>
      <c r="C77" s="27">
        <v>0</v>
      </c>
      <c r="D77" s="27">
        <v>0</v>
      </c>
    </row>
    <row r="78" spans="1:4" x14ac:dyDescent="0.2">
      <c r="A78" s="26">
        <v>5522</v>
      </c>
      <c r="B78" s="22" t="s">
        <v>316</v>
      </c>
      <c r="C78" s="27">
        <v>0</v>
      </c>
      <c r="D78" s="27">
        <v>0</v>
      </c>
    </row>
    <row r="79" spans="1:4" x14ac:dyDescent="0.2">
      <c r="A79" s="26">
        <v>5530</v>
      </c>
      <c r="B79" s="22" t="s">
        <v>317</v>
      </c>
      <c r="C79" s="27">
        <f>SUM(C80:C84)</f>
        <v>0</v>
      </c>
      <c r="D79" s="27">
        <f>SUM(D80:D84)</f>
        <v>0</v>
      </c>
    </row>
    <row r="80" spans="1:4" x14ac:dyDescent="0.2">
      <c r="A80" s="26">
        <v>5531</v>
      </c>
      <c r="B80" s="22" t="s">
        <v>318</v>
      </c>
      <c r="C80" s="27">
        <v>0</v>
      </c>
      <c r="D80" s="27">
        <v>0</v>
      </c>
    </row>
    <row r="81" spans="1:4" x14ac:dyDescent="0.2">
      <c r="A81" s="26">
        <v>5532</v>
      </c>
      <c r="B81" s="22" t="s">
        <v>319</v>
      </c>
      <c r="C81" s="27">
        <v>0</v>
      </c>
      <c r="D81" s="27">
        <v>0</v>
      </c>
    </row>
    <row r="82" spans="1:4" x14ac:dyDescent="0.2">
      <c r="A82" s="26">
        <v>5533</v>
      </c>
      <c r="B82" s="22" t="s">
        <v>320</v>
      </c>
      <c r="C82" s="27">
        <v>0</v>
      </c>
      <c r="D82" s="27">
        <v>0</v>
      </c>
    </row>
    <row r="83" spans="1:4" x14ac:dyDescent="0.2">
      <c r="A83" s="26">
        <v>5534</v>
      </c>
      <c r="B83" s="22" t="s">
        <v>321</v>
      </c>
      <c r="C83" s="27">
        <v>0</v>
      </c>
      <c r="D83" s="27">
        <v>0</v>
      </c>
    </row>
    <row r="84" spans="1:4" x14ac:dyDescent="0.2">
      <c r="A84" s="26">
        <v>5535</v>
      </c>
      <c r="B84" s="22" t="s">
        <v>322</v>
      </c>
      <c r="C84" s="27">
        <v>0</v>
      </c>
      <c r="D84" s="27">
        <v>0</v>
      </c>
    </row>
    <row r="85" spans="1:4" x14ac:dyDescent="0.2">
      <c r="A85" s="26">
        <v>5590</v>
      </c>
      <c r="B85" s="22" t="s">
        <v>323</v>
      </c>
      <c r="C85" s="27">
        <f>SUM(C86:C93)</f>
        <v>25.19</v>
      </c>
      <c r="D85" s="27">
        <f>SUM(D86:D93)</f>
        <v>13.02</v>
      </c>
    </row>
    <row r="86" spans="1:4" x14ac:dyDescent="0.2">
      <c r="A86" s="26">
        <v>5591</v>
      </c>
      <c r="B86" s="22" t="s">
        <v>324</v>
      </c>
      <c r="C86" s="27">
        <v>0</v>
      </c>
      <c r="D86" s="27">
        <v>0</v>
      </c>
    </row>
    <row r="87" spans="1:4" x14ac:dyDescent="0.2">
      <c r="A87" s="26">
        <v>5592</v>
      </c>
      <c r="B87" s="22" t="s">
        <v>325</v>
      </c>
      <c r="C87" s="27">
        <v>0</v>
      </c>
      <c r="D87" s="27">
        <v>0</v>
      </c>
    </row>
    <row r="88" spans="1:4" x14ac:dyDescent="0.2">
      <c r="A88" s="26">
        <v>5593</v>
      </c>
      <c r="B88" s="22" t="s">
        <v>326</v>
      </c>
      <c r="C88" s="27">
        <v>0</v>
      </c>
      <c r="D88" s="27">
        <v>0</v>
      </c>
    </row>
    <row r="89" spans="1:4" x14ac:dyDescent="0.2">
      <c r="A89" s="26">
        <v>5594</v>
      </c>
      <c r="B89" s="22" t="s">
        <v>327</v>
      </c>
      <c r="C89" s="27">
        <v>0</v>
      </c>
      <c r="D89" s="27">
        <v>0</v>
      </c>
    </row>
    <row r="90" spans="1:4" x14ac:dyDescent="0.2">
      <c r="A90" s="26">
        <v>5595</v>
      </c>
      <c r="B90" s="22" t="s">
        <v>328</v>
      </c>
      <c r="C90" s="27">
        <v>0</v>
      </c>
      <c r="D90" s="27">
        <v>0</v>
      </c>
    </row>
    <row r="91" spans="1:4" x14ac:dyDescent="0.2">
      <c r="A91" s="26">
        <v>5596</v>
      </c>
      <c r="B91" s="22" t="s">
        <v>223</v>
      </c>
      <c r="C91" s="27">
        <v>0</v>
      </c>
      <c r="D91" s="27">
        <v>0</v>
      </c>
    </row>
    <row r="92" spans="1:4" x14ac:dyDescent="0.2">
      <c r="A92" s="26">
        <v>5597</v>
      </c>
      <c r="B92" s="22" t="s">
        <v>329</v>
      </c>
      <c r="C92" s="27">
        <v>0</v>
      </c>
      <c r="D92" s="27">
        <v>0</v>
      </c>
    </row>
    <row r="93" spans="1:4" x14ac:dyDescent="0.2">
      <c r="A93" s="26">
        <v>5599</v>
      </c>
      <c r="B93" s="22" t="s">
        <v>330</v>
      </c>
      <c r="C93" s="27">
        <v>25.19</v>
      </c>
      <c r="D93" s="27">
        <v>13.02</v>
      </c>
    </row>
    <row r="94" spans="1:4" x14ac:dyDescent="0.2">
      <c r="A94" s="33">
        <v>5600</v>
      </c>
      <c r="B94" s="34" t="s">
        <v>32</v>
      </c>
      <c r="C94" s="73">
        <f>C95</f>
        <v>0</v>
      </c>
      <c r="D94" s="73">
        <f>D95</f>
        <v>159133.39000000001</v>
      </c>
    </row>
    <row r="95" spans="1:4" x14ac:dyDescent="0.2">
      <c r="A95" s="26">
        <v>5610</v>
      </c>
      <c r="B95" s="22" t="s">
        <v>331</v>
      </c>
      <c r="C95" s="27">
        <f>C96</f>
        <v>0</v>
      </c>
      <c r="D95" s="27">
        <f>D96</f>
        <v>159133.39000000001</v>
      </c>
    </row>
    <row r="96" spans="1:4" x14ac:dyDescent="0.2">
      <c r="A96" s="26">
        <v>5611</v>
      </c>
      <c r="B96" s="22" t="s">
        <v>332</v>
      </c>
      <c r="C96" s="27">
        <v>0</v>
      </c>
      <c r="D96" s="27">
        <v>159133.39000000001</v>
      </c>
    </row>
    <row r="97" spans="1:4" x14ac:dyDescent="0.2">
      <c r="A97" s="33">
        <v>2110</v>
      </c>
      <c r="B97" s="77" t="s">
        <v>467</v>
      </c>
      <c r="C97" s="73">
        <f>SUM(C98:C102)</f>
        <v>5873261.2200000007</v>
      </c>
      <c r="D97" s="73">
        <f>SUM(D98:D102)</f>
        <v>5434438.7999999998</v>
      </c>
    </row>
    <row r="98" spans="1:4" x14ac:dyDescent="0.2">
      <c r="A98" s="26">
        <v>2111</v>
      </c>
      <c r="B98" s="22" t="s">
        <v>468</v>
      </c>
      <c r="C98" s="27">
        <v>3767473.22</v>
      </c>
      <c r="D98" s="27">
        <v>3074754.8</v>
      </c>
    </row>
    <row r="99" spans="1:4" x14ac:dyDescent="0.2">
      <c r="A99" s="26">
        <v>2112</v>
      </c>
      <c r="B99" s="22" t="s">
        <v>469</v>
      </c>
      <c r="C99" s="27">
        <v>0</v>
      </c>
      <c r="D99" s="27">
        <v>0</v>
      </c>
    </row>
    <row r="100" spans="1:4" x14ac:dyDescent="0.2">
      <c r="A100" s="26">
        <v>2112</v>
      </c>
      <c r="B100" s="22" t="s">
        <v>470</v>
      </c>
      <c r="C100" s="27">
        <v>2105788</v>
      </c>
      <c r="D100" s="27">
        <v>2359684</v>
      </c>
    </row>
    <row r="101" spans="1:4" x14ac:dyDescent="0.2">
      <c r="A101" s="26">
        <v>2115</v>
      </c>
      <c r="B101" s="22" t="s">
        <v>471</v>
      </c>
      <c r="C101" s="27">
        <v>0</v>
      </c>
      <c r="D101" s="27">
        <v>0</v>
      </c>
    </row>
    <row r="102" spans="1:4" x14ac:dyDescent="0.2">
      <c r="A102" s="26">
        <v>2114</v>
      </c>
      <c r="B102" s="22" t="s">
        <v>472</v>
      </c>
      <c r="C102" s="27">
        <v>0</v>
      </c>
      <c r="D102" s="27">
        <v>0</v>
      </c>
    </row>
    <row r="103" spans="1:4" x14ac:dyDescent="0.2">
      <c r="A103" s="26"/>
      <c r="B103" s="74" t="s">
        <v>473</v>
      </c>
      <c r="C103" s="73">
        <f>+C104</f>
        <v>0</v>
      </c>
      <c r="D103" s="73">
        <f>+D104</f>
        <v>0</v>
      </c>
    </row>
    <row r="104" spans="1:4" x14ac:dyDescent="0.2">
      <c r="A104" s="89">
        <v>3100</v>
      </c>
      <c r="B104" s="95" t="s">
        <v>486</v>
      </c>
      <c r="C104" s="96">
        <f>SUM(C105:C108)</f>
        <v>0</v>
      </c>
      <c r="D104" s="96">
        <f>SUM(D105:D108)</f>
        <v>0</v>
      </c>
    </row>
    <row r="105" spans="1:4" x14ac:dyDescent="0.2">
      <c r="A105" s="92"/>
      <c r="B105" s="97" t="s">
        <v>487</v>
      </c>
      <c r="C105" s="98">
        <v>0</v>
      </c>
      <c r="D105" s="98">
        <v>0</v>
      </c>
    </row>
    <row r="106" spans="1:4" x14ac:dyDescent="0.2">
      <c r="A106" s="92"/>
      <c r="B106" s="97" t="s">
        <v>488</v>
      </c>
      <c r="C106" s="98">
        <v>0</v>
      </c>
      <c r="D106" s="98">
        <v>0</v>
      </c>
    </row>
    <row r="107" spans="1:4" x14ac:dyDescent="0.2">
      <c r="A107" s="92"/>
      <c r="B107" s="97" t="s">
        <v>489</v>
      </c>
      <c r="C107" s="98">
        <v>0</v>
      </c>
      <c r="D107" s="98">
        <v>0</v>
      </c>
    </row>
    <row r="108" spans="1:4" x14ac:dyDescent="0.2">
      <c r="A108" s="92"/>
      <c r="B108" s="97" t="s">
        <v>490</v>
      </c>
      <c r="C108" s="98">
        <v>0</v>
      </c>
      <c r="D108" s="98">
        <v>0</v>
      </c>
    </row>
    <row r="109" spans="1:4" x14ac:dyDescent="0.2">
      <c r="A109" s="92"/>
      <c r="B109" s="99" t="s">
        <v>491</v>
      </c>
      <c r="C109" s="91">
        <f>+C110</f>
        <v>0</v>
      </c>
      <c r="D109" s="91">
        <f>+D110</f>
        <v>0</v>
      </c>
    </row>
    <row r="110" spans="1:4" x14ac:dyDescent="0.2">
      <c r="A110" s="89">
        <v>1270</v>
      </c>
      <c r="B110" s="90" t="s">
        <v>122</v>
      </c>
      <c r="C110" s="96">
        <f>+C111</f>
        <v>0</v>
      </c>
      <c r="D110" s="96">
        <f>+D111</f>
        <v>0</v>
      </c>
    </row>
    <row r="111" spans="1:4" x14ac:dyDescent="0.2">
      <c r="A111" s="92">
        <v>1273</v>
      </c>
      <c r="B111" s="93" t="s">
        <v>492</v>
      </c>
      <c r="C111" s="98">
        <v>0</v>
      </c>
      <c r="D111" s="98">
        <v>0</v>
      </c>
    </row>
    <row r="112" spans="1:4" x14ac:dyDescent="0.2">
      <c r="A112" s="92"/>
      <c r="B112" s="99" t="s">
        <v>493</v>
      </c>
      <c r="C112" s="91">
        <f>+C113+C135</f>
        <v>3417319.12</v>
      </c>
      <c r="D112" s="91">
        <f>+D113+D135</f>
        <v>1771251.2</v>
      </c>
    </row>
    <row r="113" spans="1:4" x14ac:dyDescent="0.2">
      <c r="A113" s="89">
        <v>4300</v>
      </c>
      <c r="B113" s="95" t="s">
        <v>537</v>
      </c>
      <c r="C113" s="96">
        <f>C127+C114+C117+C123+C125</f>
        <v>2859.97</v>
      </c>
      <c r="D113" s="100">
        <f>D127+D114+D117+D123+D125</f>
        <v>0</v>
      </c>
    </row>
    <row r="114" spans="1:4" x14ac:dyDescent="0.2">
      <c r="A114" s="89">
        <v>4310</v>
      </c>
      <c r="B114" s="95" t="s">
        <v>210</v>
      </c>
      <c r="C114" s="96">
        <f>SUM(C115:C116)</f>
        <v>0</v>
      </c>
      <c r="D114" s="96">
        <f>SUM(D115:D116)</f>
        <v>0</v>
      </c>
    </row>
    <row r="115" spans="1:4" x14ac:dyDescent="0.2">
      <c r="A115" s="92">
        <v>4311</v>
      </c>
      <c r="B115" s="97" t="s">
        <v>377</v>
      </c>
      <c r="C115" s="98">
        <v>0</v>
      </c>
      <c r="D115" s="124">
        <v>0</v>
      </c>
    </row>
    <row r="116" spans="1:4" x14ac:dyDescent="0.2">
      <c r="A116" s="92">
        <v>4319</v>
      </c>
      <c r="B116" s="97" t="s">
        <v>211</v>
      </c>
      <c r="C116" s="98">
        <v>0</v>
      </c>
      <c r="D116" s="124">
        <v>0</v>
      </c>
    </row>
    <row r="117" spans="1:4" x14ac:dyDescent="0.2">
      <c r="A117" s="89">
        <v>4320</v>
      </c>
      <c r="B117" s="95" t="s">
        <v>212</v>
      </c>
      <c r="C117" s="96">
        <f>SUM(C118:C122)</f>
        <v>0</v>
      </c>
      <c r="D117" s="96">
        <f>SUM(D118:D122)</f>
        <v>0</v>
      </c>
    </row>
    <row r="118" spans="1:4" x14ac:dyDescent="0.2">
      <c r="A118" s="92">
        <v>4321</v>
      </c>
      <c r="B118" s="97" t="s">
        <v>213</v>
      </c>
      <c r="C118" s="98">
        <v>0</v>
      </c>
      <c r="D118" s="124">
        <v>0</v>
      </c>
    </row>
    <row r="119" spans="1:4" x14ac:dyDescent="0.2">
      <c r="A119" s="92">
        <v>4322</v>
      </c>
      <c r="B119" s="97" t="s">
        <v>214</v>
      </c>
      <c r="C119" s="98">
        <v>0</v>
      </c>
      <c r="D119" s="124">
        <v>0</v>
      </c>
    </row>
    <row r="120" spans="1:4" x14ac:dyDescent="0.2">
      <c r="A120" s="92">
        <v>4323</v>
      </c>
      <c r="B120" s="97" t="s">
        <v>215</v>
      </c>
      <c r="C120" s="98">
        <v>0</v>
      </c>
      <c r="D120" s="124">
        <v>0</v>
      </c>
    </row>
    <row r="121" spans="1:4" x14ac:dyDescent="0.2">
      <c r="A121" s="92">
        <v>4324</v>
      </c>
      <c r="B121" s="97" t="s">
        <v>216</v>
      </c>
      <c r="C121" s="98">
        <v>0</v>
      </c>
      <c r="D121" s="124">
        <v>0</v>
      </c>
    </row>
    <row r="122" spans="1:4" x14ac:dyDescent="0.2">
      <c r="A122" s="92">
        <v>4325</v>
      </c>
      <c r="B122" s="97" t="s">
        <v>217</v>
      </c>
      <c r="C122" s="98">
        <v>0</v>
      </c>
      <c r="D122" s="124">
        <v>0</v>
      </c>
    </row>
    <row r="123" spans="1:4" x14ac:dyDescent="0.2">
      <c r="A123" s="89">
        <v>4330</v>
      </c>
      <c r="B123" s="95" t="s">
        <v>218</v>
      </c>
      <c r="C123" s="96">
        <f>C124</f>
        <v>0</v>
      </c>
      <c r="D123" s="96">
        <f>D124</f>
        <v>0</v>
      </c>
    </row>
    <row r="124" spans="1:4" x14ac:dyDescent="0.2">
      <c r="A124" s="92">
        <v>4331</v>
      </c>
      <c r="B124" s="97" t="s">
        <v>218</v>
      </c>
      <c r="C124" s="98">
        <v>0</v>
      </c>
      <c r="D124" s="124">
        <v>0</v>
      </c>
    </row>
    <row r="125" spans="1:4" x14ac:dyDescent="0.2">
      <c r="A125" s="89">
        <v>4340</v>
      </c>
      <c r="B125" s="95" t="s">
        <v>219</v>
      </c>
      <c r="C125" s="96">
        <f>C126</f>
        <v>0</v>
      </c>
      <c r="D125" s="96">
        <f>D126</f>
        <v>0</v>
      </c>
    </row>
    <row r="126" spans="1:4" x14ac:dyDescent="0.2">
      <c r="A126" s="92">
        <v>4341</v>
      </c>
      <c r="B126" s="97" t="s">
        <v>219</v>
      </c>
      <c r="C126" s="98">
        <v>0</v>
      </c>
      <c r="D126" s="124">
        <v>0</v>
      </c>
    </row>
    <row r="127" spans="1:4" x14ac:dyDescent="0.2">
      <c r="A127" s="119">
        <v>4390</v>
      </c>
      <c r="B127" s="120" t="s">
        <v>220</v>
      </c>
      <c r="C127" s="121">
        <f>SUM(C128:C134)</f>
        <v>2859.97</v>
      </c>
      <c r="D127" s="121">
        <f>SUM(D128:D134)</f>
        <v>0</v>
      </c>
    </row>
    <row r="128" spans="1:4" x14ac:dyDescent="0.2">
      <c r="A128" s="70">
        <v>4392</v>
      </c>
      <c r="B128" s="117" t="s">
        <v>221</v>
      </c>
      <c r="C128" s="118">
        <v>2859.97</v>
      </c>
      <c r="D128" s="118">
        <v>0</v>
      </c>
    </row>
    <row r="129" spans="1:4" x14ac:dyDescent="0.2">
      <c r="A129" s="70">
        <v>4393</v>
      </c>
      <c r="B129" s="117" t="s">
        <v>378</v>
      </c>
      <c r="C129" s="118">
        <v>0</v>
      </c>
      <c r="D129" s="118">
        <v>0</v>
      </c>
    </row>
    <row r="130" spans="1:4" x14ac:dyDescent="0.2">
      <c r="A130" s="70">
        <v>4394</v>
      </c>
      <c r="B130" s="117" t="s">
        <v>222</v>
      </c>
      <c r="C130" s="118">
        <v>0</v>
      </c>
      <c r="D130" s="118">
        <v>0</v>
      </c>
    </row>
    <row r="131" spans="1:4" x14ac:dyDescent="0.2">
      <c r="A131" s="70">
        <v>4395</v>
      </c>
      <c r="B131" s="117" t="s">
        <v>223</v>
      </c>
      <c r="C131" s="118">
        <v>0</v>
      </c>
      <c r="D131" s="118">
        <v>0</v>
      </c>
    </row>
    <row r="132" spans="1:4" x14ac:dyDescent="0.2">
      <c r="A132" s="70">
        <v>4396</v>
      </c>
      <c r="B132" s="117" t="s">
        <v>224</v>
      </c>
      <c r="C132" s="118">
        <v>0</v>
      </c>
      <c r="D132" s="118">
        <v>0</v>
      </c>
    </row>
    <row r="133" spans="1:4" x14ac:dyDescent="0.2">
      <c r="A133" s="70">
        <v>4397</v>
      </c>
      <c r="B133" s="117" t="s">
        <v>379</v>
      </c>
      <c r="C133" s="118">
        <v>0</v>
      </c>
      <c r="D133" s="118">
        <v>0</v>
      </c>
    </row>
    <row r="134" spans="1:4" x14ac:dyDescent="0.2">
      <c r="A134" s="92">
        <v>4399</v>
      </c>
      <c r="B134" s="97" t="s">
        <v>220</v>
      </c>
      <c r="C134" s="98">
        <v>0</v>
      </c>
      <c r="D134" s="98">
        <v>0</v>
      </c>
    </row>
    <row r="135" spans="1:4" x14ac:dyDescent="0.2">
      <c r="A135" s="33">
        <v>1120</v>
      </c>
      <c r="B135" s="77" t="s">
        <v>474</v>
      </c>
      <c r="C135" s="73">
        <f>SUM(C136:C144)</f>
        <v>3414459.15</v>
      </c>
      <c r="D135" s="73">
        <f>SUM(D136:D144)</f>
        <v>1771251.2</v>
      </c>
    </row>
    <row r="136" spans="1:4" x14ac:dyDescent="0.2">
      <c r="A136" s="26">
        <v>1124</v>
      </c>
      <c r="B136" s="78" t="s">
        <v>475</v>
      </c>
      <c r="C136" s="79">
        <v>0</v>
      </c>
      <c r="D136" s="27">
        <v>0</v>
      </c>
    </row>
    <row r="137" spans="1:4" x14ac:dyDescent="0.2">
      <c r="A137" s="26">
        <v>1124</v>
      </c>
      <c r="B137" s="78" t="s">
        <v>476</v>
      </c>
      <c r="C137" s="79">
        <v>0</v>
      </c>
      <c r="D137" s="27">
        <v>0</v>
      </c>
    </row>
    <row r="138" spans="1:4" x14ac:dyDescent="0.2">
      <c r="A138" s="26">
        <v>1124</v>
      </c>
      <c r="B138" s="78" t="s">
        <v>477</v>
      </c>
      <c r="C138" s="79">
        <v>0</v>
      </c>
      <c r="D138" s="27">
        <v>0</v>
      </c>
    </row>
    <row r="139" spans="1:4" x14ac:dyDescent="0.2">
      <c r="A139" s="26">
        <v>1124</v>
      </c>
      <c r="B139" s="78" t="s">
        <v>478</v>
      </c>
      <c r="C139" s="79">
        <v>0</v>
      </c>
      <c r="D139" s="27">
        <v>0</v>
      </c>
    </row>
    <row r="140" spans="1:4" x14ac:dyDescent="0.2">
      <c r="A140" s="26">
        <v>1124</v>
      </c>
      <c r="B140" s="78" t="s">
        <v>479</v>
      </c>
      <c r="C140" s="27">
        <v>0</v>
      </c>
      <c r="D140" s="27">
        <v>0</v>
      </c>
    </row>
    <row r="141" spans="1:4" x14ac:dyDescent="0.2">
      <c r="A141" s="26">
        <v>1124</v>
      </c>
      <c r="B141" s="78" t="s">
        <v>480</v>
      </c>
      <c r="C141" s="27">
        <v>0</v>
      </c>
      <c r="D141" s="27">
        <v>0</v>
      </c>
    </row>
    <row r="142" spans="1:4" x14ac:dyDescent="0.2">
      <c r="A142" s="26">
        <v>1122</v>
      </c>
      <c r="B142" s="78" t="s">
        <v>481</v>
      </c>
      <c r="C142" s="27">
        <v>3414459.15</v>
      </c>
      <c r="D142" s="27">
        <v>1771251.2</v>
      </c>
    </row>
    <row r="143" spans="1:4" x14ac:dyDescent="0.2">
      <c r="A143" s="26">
        <v>1122</v>
      </c>
      <c r="B143" s="78" t="s">
        <v>482</v>
      </c>
      <c r="C143" s="79">
        <v>0</v>
      </c>
      <c r="D143" s="27">
        <v>0</v>
      </c>
    </row>
    <row r="144" spans="1:4" x14ac:dyDescent="0.2">
      <c r="A144" s="26">
        <v>1122</v>
      </c>
      <c r="B144" s="78" t="s">
        <v>483</v>
      </c>
      <c r="C144" s="27">
        <v>0</v>
      </c>
      <c r="D144" s="27">
        <v>0</v>
      </c>
    </row>
    <row r="145" spans="1:4" x14ac:dyDescent="0.2">
      <c r="A145" s="26"/>
      <c r="B145" s="80" t="s">
        <v>484</v>
      </c>
      <c r="C145" s="73">
        <f>C48+C49+C103-C109-C112</f>
        <v>137771593.06</v>
      </c>
      <c r="D145" s="73">
        <f>D48+D49+D103-D109-D112</f>
        <v>120035719.25</v>
      </c>
    </row>
    <row r="147" spans="1:4" x14ac:dyDescent="0.2">
      <c r="B147" s="22" t="s">
        <v>463</v>
      </c>
    </row>
    <row r="153" spans="1:4" x14ac:dyDescent="0.2">
      <c r="B153" s="130"/>
      <c r="C153" s="131"/>
      <c r="D153" s="132"/>
    </row>
    <row r="154" spans="1:4" x14ac:dyDescent="0.2">
      <c r="B154" s="130"/>
      <c r="C154" s="131"/>
      <c r="D154" s="132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rintOptions gridLines="1"/>
  <pageMargins left="0.70866141732283472" right="0.70866141732283472" top="0.6692913385826772" bottom="0.6692913385826772" header="0.31496062992125984" footer="0.31496062992125984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9"/>
  <sheetViews>
    <sheetView showGridLines="0" zoomScale="160" zoomScaleNormal="160" workbookViewId="0">
      <selection activeCell="E28" sqref="A28:E37"/>
    </sheetView>
  </sheetViews>
  <sheetFormatPr baseColWidth="10" defaultColWidth="11.42578125" defaultRowHeight="11.25" x14ac:dyDescent="0.2"/>
  <cols>
    <col min="1" max="1" width="3.28515625" style="30" customWidth="1"/>
    <col min="2" max="2" width="63.140625" style="30" customWidth="1"/>
    <col min="3" max="3" width="17.7109375" style="30" customWidth="1"/>
    <col min="4" max="16384" width="11.42578125" style="30"/>
  </cols>
  <sheetData>
    <row r="1" spans="1:3" s="29" customFormat="1" ht="18" customHeight="1" x14ac:dyDescent="0.25">
      <c r="A1" s="150" t="s">
        <v>541</v>
      </c>
      <c r="B1" s="151"/>
      <c r="C1" s="152"/>
    </row>
    <row r="2" spans="1:3" s="29" customFormat="1" ht="18" customHeight="1" x14ac:dyDescent="0.25">
      <c r="A2" s="153" t="s">
        <v>453</v>
      </c>
      <c r="B2" s="154"/>
      <c r="C2" s="155"/>
    </row>
    <row r="3" spans="1:3" s="29" customFormat="1" ht="18" customHeight="1" x14ac:dyDescent="0.25">
      <c r="A3" s="153" t="s">
        <v>542</v>
      </c>
      <c r="B3" s="154"/>
      <c r="C3" s="155"/>
    </row>
    <row r="4" spans="1:3" s="31" customFormat="1" ht="18" customHeight="1" x14ac:dyDescent="0.2">
      <c r="A4" s="156" t="s">
        <v>454</v>
      </c>
      <c r="B4" s="157"/>
      <c r="C4" s="158"/>
    </row>
    <row r="5" spans="1:3" s="31" customFormat="1" ht="18" customHeight="1" x14ac:dyDescent="0.2">
      <c r="A5" s="159" t="s">
        <v>355</v>
      </c>
      <c r="B5" s="160"/>
      <c r="C5" s="123">
        <v>2024</v>
      </c>
    </row>
    <row r="6" spans="1:3" x14ac:dyDescent="0.2">
      <c r="A6" s="37" t="s">
        <v>382</v>
      </c>
      <c r="B6" s="37"/>
      <c r="C6" s="81">
        <v>325939086.69999999</v>
      </c>
    </row>
    <row r="7" spans="1:3" x14ac:dyDescent="0.2">
      <c r="A7" s="38"/>
      <c r="B7" s="39"/>
      <c r="C7" s="40"/>
    </row>
    <row r="8" spans="1:3" x14ac:dyDescent="0.2">
      <c r="A8" s="47" t="s">
        <v>383</v>
      </c>
      <c r="B8" s="47"/>
      <c r="C8" s="82">
        <f>SUM(C9:C14)</f>
        <v>2859.97</v>
      </c>
    </row>
    <row r="9" spans="1:3" x14ac:dyDescent="0.2">
      <c r="A9" s="54" t="s">
        <v>384</v>
      </c>
      <c r="B9" s="53" t="s">
        <v>210</v>
      </c>
      <c r="C9" s="83">
        <v>0</v>
      </c>
    </row>
    <row r="10" spans="1:3" x14ac:dyDescent="0.2">
      <c r="A10" s="41" t="s">
        <v>385</v>
      </c>
      <c r="B10" s="42" t="s">
        <v>394</v>
      </c>
      <c r="C10" s="83">
        <v>0</v>
      </c>
    </row>
    <row r="11" spans="1:3" x14ac:dyDescent="0.2">
      <c r="A11" s="41" t="s">
        <v>386</v>
      </c>
      <c r="B11" s="42" t="s">
        <v>218</v>
      </c>
      <c r="C11" s="83">
        <v>0</v>
      </c>
    </row>
    <row r="12" spans="1:3" x14ac:dyDescent="0.2">
      <c r="A12" s="41" t="s">
        <v>387</v>
      </c>
      <c r="B12" s="42" t="s">
        <v>219</v>
      </c>
      <c r="C12" s="83">
        <v>0</v>
      </c>
    </row>
    <row r="13" spans="1:3" x14ac:dyDescent="0.2">
      <c r="A13" s="41" t="s">
        <v>388</v>
      </c>
      <c r="B13" s="42" t="s">
        <v>220</v>
      </c>
      <c r="C13" s="83">
        <v>2859.97</v>
      </c>
    </row>
    <row r="14" spans="1:3" x14ac:dyDescent="0.2">
      <c r="A14" s="43" t="s">
        <v>389</v>
      </c>
      <c r="B14" s="44" t="s">
        <v>390</v>
      </c>
      <c r="C14" s="83">
        <v>0</v>
      </c>
    </row>
    <row r="15" spans="1:3" x14ac:dyDescent="0.2">
      <c r="A15" s="38"/>
      <c r="B15" s="45"/>
      <c r="C15" s="46"/>
    </row>
    <row r="16" spans="1:3" x14ac:dyDescent="0.2">
      <c r="A16" s="47" t="s">
        <v>539</v>
      </c>
      <c r="B16" s="39"/>
      <c r="C16" s="82">
        <f>SUM(C17:C19)</f>
        <v>0</v>
      </c>
    </row>
    <row r="17" spans="1:3" x14ac:dyDescent="0.2">
      <c r="A17" s="48">
        <v>3.1</v>
      </c>
      <c r="B17" s="42" t="s">
        <v>393</v>
      </c>
      <c r="C17" s="83">
        <v>0</v>
      </c>
    </row>
    <row r="18" spans="1:3" x14ac:dyDescent="0.2">
      <c r="A18" s="49">
        <v>3.2</v>
      </c>
      <c r="B18" s="42" t="s">
        <v>391</v>
      </c>
      <c r="C18" s="83">
        <v>0</v>
      </c>
    </row>
    <row r="19" spans="1:3" x14ac:dyDescent="0.2">
      <c r="A19" s="49">
        <v>3.3</v>
      </c>
      <c r="B19" s="44" t="s">
        <v>392</v>
      </c>
      <c r="C19" s="84">
        <v>0</v>
      </c>
    </row>
    <row r="20" spans="1:3" x14ac:dyDescent="0.2">
      <c r="A20" s="38"/>
      <c r="B20" s="50"/>
      <c r="C20" s="51"/>
    </row>
    <row r="21" spans="1:3" x14ac:dyDescent="0.2">
      <c r="A21" s="52" t="s">
        <v>494</v>
      </c>
      <c r="B21" s="52"/>
      <c r="C21" s="81">
        <f>C6+C8-C16</f>
        <v>325941946.67000002</v>
      </c>
    </row>
    <row r="23" spans="1:3" x14ac:dyDescent="0.2">
      <c r="A23" s="30" t="s">
        <v>463</v>
      </c>
    </row>
    <row r="28" spans="1:3" x14ac:dyDescent="0.2">
      <c r="A28" s="130"/>
      <c r="B28" s="131"/>
      <c r="C28" s="132"/>
    </row>
    <row r="29" spans="1:3" x14ac:dyDescent="0.2">
      <c r="A29" s="130"/>
      <c r="B29" s="131"/>
      <c r="C29" s="132"/>
    </row>
  </sheetData>
  <mergeCells count="5">
    <mergeCell ref="A1:C1"/>
    <mergeCell ref="A2:C2"/>
    <mergeCell ref="A3:C3"/>
    <mergeCell ref="A4:C4"/>
    <mergeCell ref="A5:B5"/>
  </mergeCells>
  <printOptions gridLines="1"/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49"/>
  <sheetViews>
    <sheetView showGridLines="0" topLeftCell="A28" zoomScale="145" zoomScaleNormal="145" workbookViewId="0">
      <selection activeCell="B43" sqref="B43"/>
    </sheetView>
  </sheetViews>
  <sheetFormatPr baseColWidth="10" defaultColWidth="11.42578125" defaultRowHeight="11.25" x14ac:dyDescent="0.2"/>
  <cols>
    <col min="1" max="1" width="4.28515625" style="30" customWidth="1"/>
    <col min="2" max="2" width="62.140625" style="30" customWidth="1"/>
    <col min="3" max="3" width="17.7109375" style="30" customWidth="1"/>
    <col min="4" max="4" width="12.42578125" style="30" customWidth="1"/>
    <col min="5" max="16384" width="11.42578125" style="30"/>
  </cols>
  <sheetData>
    <row r="1" spans="1:3" s="32" customFormat="1" ht="18.95" customHeight="1" x14ac:dyDescent="0.25">
      <c r="A1" s="161" t="s">
        <v>541</v>
      </c>
      <c r="B1" s="162"/>
      <c r="C1" s="163"/>
    </row>
    <row r="2" spans="1:3" s="32" customFormat="1" ht="18.95" customHeight="1" x14ac:dyDescent="0.25">
      <c r="A2" s="164" t="s">
        <v>455</v>
      </c>
      <c r="B2" s="165"/>
      <c r="C2" s="166"/>
    </row>
    <row r="3" spans="1:3" s="32" customFormat="1" ht="18.95" customHeight="1" x14ac:dyDescent="0.25">
      <c r="A3" s="164" t="s">
        <v>542</v>
      </c>
      <c r="B3" s="165"/>
      <c r="C3" s="166"/>
    </row>
    <row r="4" spans="1:3" x14ac:dyDescent="0.2">
      <c r="A4" s="156" t="s">
        <v>454</v>
      </c>
      <c r="B4" s="157"/>
      <c r="C4" s="158"/>
    </row>
    <row r="5" spans="1:3" ht="22.15" customHeight="1" x14ac:dyDescent="0.2">
      <c r="A5" s="167" t="s">
        <v>355</v>
      </c>
      <c r="B5" s="168"/>
      <c r="C5" s="123">
        <v>2024</v>
      </c>
    </row>
    <row r="6" spans="1:3" x14ac:dyDescent="0.2">
      <c r="A6" s="62" t="s">
        <v>395</v>
      </c>
      <c r="B6" s="37"/>
      <c r="C6" s="85">
        <v>297588583.25999999</v>
      </c>
    </row>
    <row r="7" spans="1:3" x14ac:dyDescent="0.2">
      <c r="A7" s="56"/>
      <c r="B7" s="39"/>
      <c r="C7" s="57"/>
    </row>
    <row r="8" spans="1:3" x14ac:dyDescent="0.2">
      <c r="A8" s="47" t="s">
        <v>396</v>
      </c>
      <c r="B8" s="58"/>
      <c r="C8" s="82">
        <f>SUM(C9:C29)</f>
        <v>115304542.70999999</v>
      </c>
    </row>
    <row r="9" spans="1:3" x14ac:dyDescent="0.2">
      <c r="A9" s="71">
        <v>2.1</v>
      </c>
      <c r="B9" s="63" t="s">
        <v>238</v>
      </c>
      <c r="C9" s="86">
        <v>0</v>
      </c>
    </row>
    <row r="10" spans="1:3" x14ac:dyDescent="0.2">
      <c r="A10" s="71">
        <v>2.2000000000000002</v>
      </c>
      <c r="B10" s="63" t="s">
        <v>235</v>
      </c>
      <c r="C10" s="86">
        <v>15976725.710000001</v>
      </c>
    </row>
    <row r="11" spans="1:3" x14ac:dyDescent="0.2">
      <c r="A11" s="68">
        <v>2.2999999999999998</v>
      </c>
      <c r="B11" s="55" t="s">
        <v>107</v>
      </c>
      <c r="C11" s="86">
        <v>1115518.22</v>
      </c>
    </row>
    <row r="12" spans="1:3" x14ac:dyDescent="0.2">
      <c r="A12" s="68">
        <v>2.4</v>
      </c>
      <c r="B12" s="55" t="s">
        <v>108</v>
      </c>
      <c r="C12" s="86">
        <v>19380</v>
      </c>
    </row>
    <row r="13" spans="1:3" x14ac:dyDescent="0.2">
      <c r="A13" s="68">
        <v>2.5</v>
      </c>
      <c r="B13" s="55" t="s">
        <v>109</v>
      </c>
      <c r="C13" s="86">
        <v>13903.43</v>
      </c>
    </row>
    <row r="14" spans="1:3" x14ac:dyDescent="0.2">
      <c r="A14" s="68">
        <v>2.6</v>
      </c>
      <c r="B14" s="55" t="s">
        <v>110</v>
      </c>
      <c r="C14" s="86">
        <v>20699389.649999999</v>
      </c>
    </row>
    <row r="15" spans="1:3" x14ac:dyDescent="0.2">
      <c r="A15" s="68">
        <v>2.7</v>
      </c>
      <c r="B15" s="55" t="s">
        <v>111</v>
      </c>
      <c r="C15" s="86">
        <v>0</v>
      </c>
    </row>
    <row r="16" spans="1:3" x14ac:dyDescent="0.2">
      <c r="A16" s="68">
        <v>2.8</v>
      </c>
      <c r="B16" s="55" t="s">
        <v>112</v>
      </c>
      <c r="C16" s="86">
        <v>10371194.939999999</v>
      </c>
    </row>
    <row r="17" spans="1:3" x14ac:dyDescent="0.2">
      <c r="A17" s="68">
        <v>2.9</v>
      </c>
      <c r="B17" s="55" t="s">
        <v>114</v>
      </c>
      <c r="C17" s="86">
        <v>0</v>
      </c>
    </row>
    <row r="18" spans="1:3" x14ac:dyDescent="0.2">
      <c r="A18" s="68" t="s">
        <v>397</v>
      </c>
      <c r="B18" s="55" t="s">
        <v>398</v>
      </c>
      <c r="C18" s="86">
        <v>0</v>
      </c>
    </row>
    <row r="19" spans="1:3" x14ac:dyDescent="0.2">
      <c r="A19" s="68" t="s">
        <v>423</v>
      </c>
      <c r="B19" s="55" t="s">
        <v>116</v>
      </c>
      <c r="C19" s="86">
        <v>411235.72</v>
      </c>
    </row>
    <row r="20" spans="1:3" x14ac:dyDescent="0.2">
      <c r="A20" s="68" t="s">
        <v>424</v>
      </c>
      <c r="B20" s="55" t="s">
        <v>399</v>
      </c>
      <c r="C20" s="86">
        <v>55712624.060000002</v>
      </c>
    </row>
    <row r="21" spans="1:3" x14ac:dyDescent="0.2">
      <c r="A21" s="68" t="s">
        <v>425</v>
      </c>
      <c r="B21" s="55" t="s">
        <v>400</v>
      </c>
      <c r="C21" s="86">
        <v>8450084.6500000004</v>
      </c>
    </row>
    <row r="22" spans="1:3" x14ac:dyDescent="0.2">
      <c r="A22" s="68" t="s">
        <v>426</v>
      </c>
      <c r="B22" s="55" t="s">
        <v>401</v>
      </c>
      <c r="C22" s="86">
        <v>0</v>
      </c>
    </row>
    <row r="23" spans="1:3" x14ac:dyDescent="0.2">
      <c r="A23" s="68" t="s">
        <v>402</v>
      </c>
      <c r="B23" s="55" t="s">
        <v>403</v>
      </c>
      <c r="C23" s="86">
        <v>0</v>
      </c>
    </row>
    <row r="24" spans="1:3" x14ac:dyDescent="0.2">
      <c r="A24" s="68" t="s">
        <v>404</v>
      </c>
      <c r="B24" s="55" t="s">
        <v>405</v>
      </c>
      <c r="C24" s="86">
        <v>0</v>
      </c>
    </row>
    <row r="25" spans="1:3" x14ac:dyDescent="0.2">
      <c r="A25" s="68" t="s">
        <v>406</v>
      </c>
      <c r="B25" s="55" t="s">
        <v>407</v>
      </c>
      <c r="C25" s="86">
        <v>0</v>
      </c>
    </row>
    <row r="26" spans="1:3" x14ac:dyDescent="0.2">
      <c r="A26" s="68" t="s">
        <v>408</v>
      </c>
      <c r="B26" s="55" t="s">
        <v>409</v>
      </c>
      <c r="C26" s="86">
        <v>0</v>
      </c>
    </row>
    <row r="27" spans="1:3" x14ac:dyDescent="0.2">
      <c r="A27" s="68" t="s">
        <v>410</v>
      </c>
      <c r="B27" s="55" t="s">
        <v>411</v>
      </c>
      <c r="C27" s="86">
        <v>0</v>
      </c>
    </row>
    <row r="28" spans="1:3" x14ac:dyDescent="0.2">
      <c r="A28" s="68" t="s">
        <v>412</v>
      </c>
      <c r="B28" s="55" t="s">
        <v>413</v>
      </c>
      <c r="C28" s="86">
        <v>0</v>
      </c>
    </row>
    <row r="29" spans="1:3" x14ac:dyDescent="0.2">
      <c r="A29" s="68" t="s">
        <v>414</v>
      </c>
      <c r="B29" s="63" t="s">
        <v>415</v>
      </c>
      <c r="C29" s="86">
        <v>2534486.33</v>
      </c>
    </row>
    <row r="30" spans="1:3" x14ac:dyDescent="0.2">
      <c r="A30" s="69"/>
      <c r="B30" s="64"/>
      <c r="C30" s="65"/>
    </row>
    <row r="31" spans="1:3" x14ac:dyDescent="0.2">
      <c r="A31" s="66" t="s">
        <v>416</v>
      </c>
      <c r="B31" s="67"/>
      <c r="C31" s="87">
        <f>SUM(C32:C38)</f>
        <v>45621355.539999992</v>
      </c>
    </row>
    <row r="32" spans="1:3" x14ac:dyDescent="0.2">
      <c r="A32" s="68" t="s">
        <v>417</v>
      </c>
      <c r="B32" s="55" t="s">
        <v>307</v>
      </c>
      <c r="C32" s="86">
        <v>37279075.189999998</v>
      </c>
    </row>
    <row r="33" spans="1:4" x14ac:dyDescent="0.2">
      <c r="A33" s="68" t="s">
        <v>418</v>
      </c>
      <c r="B33" s="55" t="s">
        <v>33</v>
      </c>
      <c r="C33" s="86">
        <v>0</v>
      </c>
    </row>
    <row r="34" spans="1:4" x14ac:dyDescent="0.2">
      <c r="A34" s="68" t="s">
        <v>419</v>
      </c>
      <c r="B34" s="55" t="s">
        <v>317</v>
      </c>
      <c r="C34" s="86">
        <v>0</v>
      </c>
    </row>
    <row r="35" spans="1:4" x14ac:dyDescent="0.2">
      <c r="A35" s="68" t="s">
        <v>420</v>
      </c>
      <c r="B35" s="55" t="s">
        <v>323</v>
      </c>
      <c r="C35" s="86">
        <v>25.19</v>
      </c>
    </row>
    <row r="36" spans="1:4" x14ac:dyDescent="0.2">
      <c r="A36" s="68" t="s">
        <v>421</v>
      </c>
      <c r="B36" s="55" t="s">
        <v>331</v>
      </c>
      <c r="C36" s="86">
        <v>0</v>
      </c>
    </row>
    <row r="37" spans="1:4" x14ac:dyDescent="0.2">
      <c r="A37" s="68" t="s">
        <v>496</v>
      </c>
      <c r="B37" s="55" t="s">
        <v>540</v>
      </c>
      <c r="C37" s="86">
        <v>0</v>
      </c>
    </row>
    <row r="38" spans="1:4" x14ac:dyDescent="0.2">
      <c r="A38" s="68" t="s">
        <v>497</v>
      </c>
      <c r="B38" s="63" t="s">
        <v>422</v>
      </c>
      <c r="C38" s="88">
        <v>8342255.1600000001</v>
      </c>
    </row>
    <row r="39" spans="1:4" x14ac:dyDescent="0.2">
      <c r="A39" s="56"/>
      <c r="B39" s="59"/>
      <c r="C39" s="60"/>
    </row>
    <row r="40" spans="1:4" x14ac:dyDescent="0.2">
      <c r="A40" s="61" t="s">
        <v>495</v>
      </c>
      <c r="B40" s="37"/>
      <c r="C40" s="81">
        <f>C6-C8+C31</f>
        <v>227905396.09</v>
      </c>
      <c r="D40" s="137"/>
    </row>
    <row r="42" spans="1:4" x14ac:dyDescent="0.2">
      <c r="B42" s="30" t="s">
        <v>463</v>
      </c>
    </row>
    <row r="45" spans="1:4" x14ac:dyDescent="0.2">
      <c r="D45" s="138"/>
    </row>
    <row r="48" spans="1:4" x14ac:dyDescent="0.2">
      <c r="A48" s="130"/>
      <c r="B48" s="131"/>
      <c r="C48" s="132"/>
    </row>
    <row r="49" spans="1:3" x14ac:dyDescent="0.2">
      <c r="A49" s="130"/>
      <c r="B49" s="131"/>
      <c r="C49" s="132"/>
    </row>
  </sheetData>
  <mergeCells count="5">
    <mergeCell ref="A1:C1"/>
    <mergeCell ref="A2:C2"/>
    <mergeCell ref="A3:C3"/>
    <mergeCell ref="A4:C4"/>
    <mergeCell ref="A5:B5"/>
  </mergeCells>
  <printOptions gridLines="1"/>
  <pageMargins left="0.70866141732283472" right="0.70866141732283472" top="0.51181102362204722" bottom="0.35433070866141736" header="0.31496062992125984" footer="0.31496062992125984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ESF!Área_de_impresión</vt:lpstr>
      <vt:lpstr>ACT!Títulos_a_imprimir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2025-01-30T21:50:34Z</cp:lastPrinted>
  <dcterms:created xsi:type="dcterms:W3CDTF">2012-12-11T20:36:24Z</dcterms:created>
  <dcterms:modified xsi:type="dcterms:W3CDTF">2025-01-30T21:50:36Z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